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undary_Comm\15 - LEA Boundaries\15.21 - Constituency Commission 2022\15.21.05 - Meetings\Meeting 2\Papers for Meeting 2\"/>
    </mc:Choice>
  </mc:AlternateContent>
  <bookViews>
    <workbookView xWindow="0" yWindow="0" windowWidth="23040" windowHeight="9192" tabRatio="715" activeTab="4"/>
  </bookViews>
  <sheets>
    <sheet name="1_Pop_by_County" sheetId="1" r:id="rId1"/>
    <sheet name="2_Pop_by_County_Regionalised" sheetId="7" r:id="rId2"/>
    <sheet name="3_Regions_Seat_Entitlement" sheetId="4" r:id="rId3"/>
    <sheet name="4_Extra_Seats_by_Region" sheetId="6" r:id="rId4"/>
    <sheet name="5_Change_Pop_comparison_2016" sheetId="8" r:id="rId5"/>
  </sheets>
  <calcPr calcId="162913"/>
</workbook>
</file>

<file path=xl/calcChain.xml><?xml version="1.0" encoding="utf-8"?>
<calcChain xmlns="http://schemas.openxmlformats.org/spreadsheetml/2006/main">
  <c r="J12" i="6" l="1"/>
  <c r="D79" i="8" l="1"/>
  <c r="D80" i="8" s="1"/>
  <c r="D76" i="8"/>
  <c r="D77" i="8" s="1"/>
  <c r="D73" i="8"/>
  <c r="D74" i="8" s="1"/>
  <c r="D46" i="8"/>
  <c r="D47" i="8" s="1"/>
  <c r="D43" i="8"/>
  <c r="D44" i="8" s="1"/>
  <c r="D40" i="8"/>
  <c r="D41" i="8" s="1"/>
  <c r="D37" i="8"/>
  <c r="D38" i="8" s="1"/>
  <c r="D34" i="8"/>
  <c r="D35" i="8" s="1"/>
  <c r="D31" i="8"/>
  <c r="D32" i="8" s="1"/>
  <c r="D81" i="8"/>
  <c r="D82" i="8" s="1"/>
  <c r="D83" i="8" s="1"/>
  <c r="D78" i="8"/>
  <c r="D75" i="8"/>
  <c r="D72" i="8"/>
  <c r="D69" i="8"/>
  <c r="D70" i="8" s="1"/>
  <c r="D71" i="8" s="1"/>
  <c r="D66" i="8"/>
  <c r="D67" i="8" s="1"/>
  <c r="D68" i="8" s="1"/>
  <c r="D63" i="8"/>
  <c r="D64" i="8" s="1"/>
  <c r="D65" i="8" s="1"/>
  <c r="D60" i="8"/>
  <c r="D61" i="8" s="1"/>
  <c r="D62" i="8" s="1"/>
  <c r="D57" i="8"/>
  <c r="D58" i="8" s="1"/>
  <c r="D59" i="8" s="1"/>
  <c r="D54" i="8"/>
  <c r="D55" i="8" s="1"/>
  <c r="D56" i="8" s="1"/>
  <c r="D51" i="8"/>
  <c r="D52" i="8" s="1"/>
  <c r="D53" i="8" s="1"/>
  <c r="D48" i="8"/>
  <c r="D49" i="8" s="1"/>
  <c r="D50" i="8" s="1"/>
  <c r="D45" i="8"/>
  <c r="D42" i="8"/>
  <c r="D39" i="8"/>
  <c r="D36" i="8"/>
  <c r="D33" i="8"/>
  <c r="D30" i="8"/>
  <c r="D27" i="8"/>
  <c r="D28" i="8" s="1"/>
  <c r="D29" i="8" s="1"/>
  <c r="D24" i="8"/>
  <c r="D25" i="8" s="1"/>
  <c r="D26" i="8" s="1"/>
  <c r="D21" i="8"/>
  <c r="D22" i="8" s="1"/>
  <c r="D23" i="8" s="1"/>
  <c r="D18" i="8"/>
  <c r="D19" i="8" s="1"/>
  <c r="D20" i="8" s="1"/>
  <c r="D15" i="8"/>
  <c r="D16" i="8" s="1"/>
  <c r="D17" i="8" s="1"/>
  <c r="D12" i="8"/>
  <c r="D13" i="8" s="1"/>
  <c r="D14" i="8" s="1"/>
  <c r="D9" i="8"/>
  <c r="D10" i="8" s="1"/>
  <c r="D11" i="8" s="1"/>
  <c r="D6" i="8"/>
  <c r="D7" i="8" s="1"/>
  <c r="D8" i="8" s="1"/>
  <c r="I9" i="6" l="1"/>
  <c r="I10" i="6"/>
  <c r="I11" i="6"/>
  <c r="I13" i="6"/>
  <c r="I8" i="6"/>
  <c r="H8" i="6"/>
  <c r="E15" i="6"/>
  <c r="D15" i="6"/>
  <c r="C15" i="6"/>
  <c r="P13" i="6"/>
  <c r="O13" i="6"/>
  <c r="N13" i="6"/>
  <c r="M13" i="6"/>
  <c r="L13" i="6"/>
  <c r="K13" i="6"/>
  <c r="J13" i="6"/>
  <c r="H13" i="6"/>
  <c r="G13" i="6"/>
  <c r="F13" i="6"/>
  <c r="P12" i="6"/>
  <c r="O12" i="6"/>
  <c r="N12" i="6"/>
  <c r="M12" i="6"/>
  <c r="K12" i="6"/>
  <c r="H12" i="6"/>
  <c r="G12" i="6"/>
  <c r="F12" i="6"/>
  <c r="P11" i="6"/>
  <c r="O11" i="6"/>
  <c r="N11" i="6"/>
  <c r="M11" i="6"/>
  <c r="L11" i="6"/>
  <c r="K11" i="6"/>
  <c r="J11" i="6"/>
  <c r="H11" i="6"/>
  <c r="G11" i="6"/>
  <c r="F11" i="6"/>
  <c r="P10" i="6"/>
  <c r="O10" i="6"/>
  <c r="N10" i="6"/>
  <c r="M10" i="6"/>
  <c r="L10" i="6"/>
  <c r="K10" i="6"/>
  <c r="J10" i="6"/>
  <c r="H10" i="6"/>
  <c r="G10" i="6"/>
  <c r="F10" i="6"/>
  <c r="P9" i="6"/>
  <c r="O9" i="6"/>
  <c r="N9" i="6"/>
  <c r="M9" i="6"/>
  <c r="L9" i="6"/>
  <c r="K9" i="6"/>
  <c r="J9" i="6"/>
  <c r="H9" i="6"/>
  <c r="G9" i="6"/>
  <c r="F9" i="6"/>
  <c r="P8" i="6"/>
  <c r="O8" i="6"/>
  <c r="N8" i="6"/>
  <c r="M8" i="6"/>
  <c r="L8" i="6"/>
  <c r="L15" i="6" s="1"/>
  <c r="K8" i="6"/>
  <c r="G8" i="6"/>
  <c r="M15" i="6" l="1"/>
  <c r="K15" i="6"/>
  <c r="J15" i="6"/>
  <c r="N15" i="6"/>
  <c r="O15" i="6"/>
  <c r="G15" i="6"/>
  <c r="H15" i="6"/>
  <c r="P15" i="6"/>
  <c r="F15" i="6"/>
  <c r="C15" i="4"/>
  <c r="D15" i="4"/>
  <c r="F15" i="4"/>
  <c r="G15" i="4"/>
  <c r="H15" i="4"/>
  <c r="I15" i="4"/>
  <c r="J15" i="4"/>
  <c r="K15" i="4"/>
  <c r="L15" i="4"/>
  <c r="M15" i="4"/>
  <c r="N15" i="4"/>
  <c r="O15" i="4"/>
  <c r="P15" i="4"/>
  <c r="E15" i="4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9" i="1"/>
  <c r="C36" i="1" l="1"/>
  <c r="D36" i="1"/>
  <c r="E36" i="1" l="1"/>
  <c r="F36" i="1"/>
  <c r="H36" i="1"/>
  <c r="N8" i="1"/>
  <c r="K36" i="1"/>
  <c r="I8" i="1"/>
  <c r="K8" i="1"/>
  <c r="L8" i="1"/>
  <c r="L36" i="1"/>
  <c r="J8" i="1"/>
  <c r="M8" i="1"/>
  <c r="O8" i="1"/>
  <c r="P8" i="1"/>
  <c r="G8" i="1"/>
  <c r="J36" i="1"/>
  <c r="F8" i="1"/>
  <c r="G36" i="1"/>
  <c r="I36" i="1"/>
  <c r="H8" i="1"/>
  <c r="I10" i="1" l="1"/>
  <c r="I14" i="1"/>
  <c r="I18" i="1"/>
  <c r="I22" i="1"/>
  <c r="I26" i="1"/>
  <c r="I30" i="1"/>
  <c r="I34" i="1"/>
  <c r="I24" i="1"/>
  <c r="I32" i="1"/>
  <c r="I12" i="1"/>
  <c r="I16" i="1"/>
  <c r="I20" i="1"/>
  <c r="I28" i="1"/>
  <c r="I9" i="1"/>
  <c r="I11" i="1"/>
  <c r="I15" i="1"/>
  <c r="I19" i="1"/>
  <c r="I23" i="1"/>
  <c r="I27" i="1"/>
  <c r="I31" i="1"/>
  <c r="I13" i="1"/>
  <c r="I29" i="1"/>
  <c r="I33" i="1"/>
  <c r="I17" i="1"/>
  <c r="I21" i="1"/>
  <c r="I25" i="1"/>
  <c r="N11" i="1"/>
  <c r="N15" i="1"/>
  <c r="N19" i="1"/>
  <c r="N23" i="1"/>
  <c r="N27" i="1"/>
  <c r="N31" i="1"/>
  <c r="N22" i="1"/>
  <c r="N17" i="1"/>
  <c r="N21" i="1"/>
  <c r="N29" i="1"/>
  <c r="N33" i="1"/>
  <c r="N13" i="1"/>
  <c r="N25" i="1"/>
  <c r="N12" i="1"/>
  <c r="N16" i="1"/>
  <c r="N20" i="1"/>
  <c r="N24" i="1"/>
  <c r="N28" i="1"/>
  <c r="N32" i="1"/>
  <c r="N9" i="1"/>
  <c r="N26" i="1"/>
  <c r="N10" i="1"/>
  <c r="N14" i="1"/>
  <c r="N18" i="1"/>
  <c r="N30" i="1"/>
  <c r="N34" i="1"/>
  <c r="G9" i="1"/>
  <c r="G21" i="1"/>
  <c r="G12" i="1"/>
  <c r="G16" i="1"/>
  <c r="G20" i="1"/>
  <c r="G24" i="1"/>
  <c r="G28" i="1"/>
  <c r="G32" i="1"/>
  <c r="G19" i="1"/>
  <c r="G11" i="1"/>
  <c r="G15" i="1"/>
  <c r="G23" i="1"/>
  <c r="G27" i="1"/>
  <c r="G31" i="1"/>
  <c r="G29" i="1"/>
  <c r="G10" i="1"/>
  <c r="G14" i="1"/>
  <c r="G18" i="1"/>
  <c r="G22" i="1"/>
  <c r="G26" i="1"/>
  <c r="G30" i="1"/>
  <c r="G34" i="1"/>
  <c r="G17" i="1"/>
  <c r="G25" i="1"/>
  <c r="G13" i="1"/>
  <c r="G33" i="1"/>
  <c r="F9" i="1"/>
  <c r="F13" i="1"/>
  <c r="F17" i="1"/>
  <c r="F21" i="1"/>
  <c r="F25" i="1"/>
  <c r="F29" i="1"/>
  <c r="F33" i="1"/>
  <c r="F27" i="1"/>
  <c r="F11" i="1"/>
  <c r="F15" i="1"/>
  <c r="F19" i="1"/>
  <c r="F23" i="1"/>
  <c r="F31" i="1"/>
  <c r="F14" i="1"/>
  <c r="F18" i="1"/>
  <c r="F22" i="1"/>
  <c r="F26" i="1"/>
  <c r="F30" i="1"/>
  <c r="F34" i="1"/>
  <c r="F32" i="1"/>
  <c r="F10" i="1"/>
  <c r="F12" i="1"/>
  <c r="F16" i="1"/>
  <c r="F20" i="1"/>
  <c r="F24" i="1"/>
  <c r="F28" i="1"/>
  <c r="P19" i="1"/>
  <c r="P31" i="1"/>
  <c r="P29" i="1"/>
  <c r="P21" i="1"/>
  <c r="P10" i="1"/>
  <c r="P14" i="1"/>
  <c r="P18" i="1"/>
  <c r="P22" i="1"/>
  <c r="P26" i="1"/>
  <c r="P30" i="1"/>
  <c r="P34" i="1"/>
  <c r="P13" i="1"/>
  <c r="P17" i="1"/>
  <c r="P25" i="1"/>
  <c r="P11" i="1"/>
  <c r="P33" i="1"/>
  <c r="P16" i="1"/>
  <c r="P20" i="1"/>
  <c r="P24" i="1"/>
  <c r="P28" i="1"/>
  <c r="P32" i="1"/>
  <c r="P9" i="1"/>
  <c r="P15" i="1"/>
  <c r="P12" i="1"/>
  <c r="P23" i="1"/>
  <c r="P27" i="1"/>
  <c r="O15" i="1"/>
  <c r="O23" i="1"/>
  <c r="O10" i="1"/>
  <c r="O14" i="1"/>
  <c r="O18" i="1"/>
  <c r="O22" i="1"/>
  <c r="O26" i="1"/>
  <c r="O30" i="1"/>
  <c r="O34" i="1"/>
  <c r="O21" i="1"/>
  <c r="O25" i="1"/>
  <c r="O29" i="1"/>
  <c r="O13" i="1"/>
  <c r="O17" i="1"/>
  <c r="O33" i="1"/>
  <c r="O12" i="1"/>
  <c r="O16" i="1"/>
  <c r="O20" i="1"/>
  <c r="O24" i="1"/>
  <c r="O28" i="1"/>
  <c r="O32" i="1"/>
  <c r="O9" i="1"/>
  <c r="O11" i="1"/>
  <c r="O19" i="1"/>
  <c r="O27" i="1"/>
  <c r="O31" i="1"/>
  <c r="O36" i="1"/>
  <c r="N36" i="1"/>
  <c r="M11" i="1"/>
  <c r="M15" i="1"/>
  <c r="M19" i="1"/>
  <c r="M23" i="1"/>
  <c r="M27" i="1"/>
  <c r="M31" i="1"/>
  <c r="M29" i="1"/>
  <c r="M13" i="1"/>
  <c r="M17" i="1"/>
  <c r="M21" i="1"/>
  <c r="M25" i="1"/>
  <c r="M33" i="1"/>
  <c r="M12" i="1"/>
  <c r="M16" i="1"/>
  <c r="M20" i="1"/>
  <c r="M24" i="1"/>
  <c r="M28" i="1"/>
  <c r="M32" i="1"/>
  <c r="M9" i="1"/>
  <c r="M34" i="1"/>
  <c r="M10" i="1"/>
  <c r="M14" i="1"/>
  <c r="M18" i="1"/>
  <c r="M22" i="1"/>
  <c r="M26" i="1"/>
  <c r="M30" i="1"/>
  <c r="M36" i="1"/>
  <c r="J10" i="1"/>
  <c r="J14" i="1"/>
  <c r="J18" i="1"/>
  <c r="J22" i="1"/>
  <c r="J26" i="1"/>
  <c r="J30" i="1"/>
  <c r="J34" i="1"/>
  <c r="J29" i="1"/>
  <c r="J33" i="1"/>
  <c r="J12" i="1"/>
  <c r="J24" i="1"/>
  <c r="J16" i="1"/>
  <c r="J20" i="1"/>
  <c r="J28" i="1"/>
  <c r="J32" i="1"/>
  <c r="J9" i="1"/>
  <c r="J11" i="1"/>
  <c r="J15" i="1"/>
  <c r="J19" i="1"/>
  <c r="J23" i="1"/>
  <c r="J27" i="1"/>
  <c r="J31" i="1"/>
  <c r="J17" i="1"/>
  <c r="J21" i="1"/>
  <c r="J13" i="1"/>
  <c r="J25" i="1"/>
  <c r="P36" i="1"/>
  <c r="L14" i="1"/>
  <c r="L20" i="1"/>
  <c r="L16" i="1"/>
  <c r="L28" i="1"/>
  <c r="L13" i="1"/>
  <c r="L17" i="1"/>
  <c r="L21" i="1"/>
  <c r="L25" i="1"/>
  <c r="L29" i="1"/>
  <c r="L33" i="1"/>
  <c r="L12" i="1"/>
  <c r="L22" i="1"/>
  <c r="L11" i="1"/>
  <c r="L15" i="1"/>
  <c r="L19" i="1"/>
  <c r="L23" i="1"/>
  <c r="L27" i="1"/>
  <c r="L31" i="1"/>
  <c r="L10" i="1"/>
  <c r="L26" i="1"/>
  <c r="L30" i="1"/>
  <c r="L34" i="1"/>
  <c r="L24" i="1"/>
  <c r="L32" i="1"/>
  <c r="L18" i="1"/>
  <c r="L9" i="1"/>
  <c r="H25" i="1"/>
  <c r="H12" i="1"/>
  <c r="H16" i="1"/>
  <c r="H20" i="1"/>
  <c r="H24" i="1"/>
  <c r="H28" i="1"/>
  <c r="H32" i="1"/>
  <c r="H11" i="1"/>
  <c r="H15" i="1"/>
  <c r="H19" i="1"/>
  <c r="H31" i="1"/>
  <c r="H17" i="1"/>
  <c r="H29" i="1"/>
  <c r="H23" i="1"/>
  <c r="H10" i="1"/>
  <c r="H14" i="1"/>
  <c r="H18" i="1"/>
  <c r="H22" i="1"/>
  <c r="H26" i="1"/>
  <c r="H30" i="1"/>
  <c r="H34" i="1"/>
  <c r="H9" i="1"/>
  <c r="H21" i="1"/>
  <c r="H13" i="1"/>
  <c r="H33" i="1"/>
  <c r="H27" i="1"/>
  <c r="K10" i="1"/>
  <c r="K18" i="1"/>
  <c r="K26" i="1"/>
  <c r="K30" i="1"/>
  <c r="K34" i="1"/>
  <c r="K13" i="1"/>
  <c r="K17" i="1"/>
  <c r="K21" i="1"/>
  <c r="K25" i="1"/>
  <c r="K29" i="1"/>
  <c r="K33" i="1"/>
  <c r="K12" i="1"/>
  <c r="K16" i="1"/>
  <c r="K32" i="1"/>
  <c r="K9" i="1"/>
  <c r="K20" i="1"/>
  <c r="K24" i="1"/>
  <c r="K28" i="1"/>
  <c r="K14" i="1"/>
  <c r="K11" i="1"/>
  <c r="K15" i="1"/>
  <c r="K19" i="1"/>
  <c r="K23" i="1"/>
  <c r="K27" i="1"/>
  <c r="K31" i="1"/>
  <c r="K22" i="1"/>
</calcChain>
</file>

<file path=xl/sharedStrings.xml><?xml version="1.0" encoding="utf-8"?>
<sst xmlns="http://schemas.openxmlformats.org/spreadsheetml/2006/main" count="217" uniqueCount="91">
  <si>
    <t>OBJECTID</t>
  </si>
  <si>
    <t>COUNTY</t>
  </si>
  <si>
    <t>SUM_PRELIM_POP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</si>
  <si>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</si>
  <si>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</si>
  <si>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</si>
  <si>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</si>
  <si>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</si>
  <si>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</si>
  <si>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</si>
  <si>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</si>
  <si>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</si>
  <si>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</si>
  <si>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</si>
  <si>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</si>
  <si>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</si>
  <si>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</si>
  <si>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</si>
  <si>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</si>
  <si>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</si>
  <si>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</si>
  <si>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</si>
  <si>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</si>
  <si>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</si>
  <si>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</si>
  <si>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</si>
  <si>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</si>
  <si>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</si>
  <si>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</si>
  <si>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EDs</t>
  </si>
  <si>
    <t xml:space="preserve">Dublin </t>
  </si>
  <si>
    <t>REGION</t>
  </si>
  <si>
    <t xml:space="preserve">Cork </t>
  </si>
  <si>
    <t xml:space="preserve">DL, SO, LM, RN, MO, GY </t>
  </si>
  <si>
    <t>TOTALS</t>
  </si>
  <si>
    <t>SEATS</t>
  </si>
  <si>
    <t xml:space="preserve">North West </t>
  </si>
  <si>
    <t xml:space="preserve">North East </t>
  </si>
  <si>
    <t>LH, MH, WH, LD, MN, CN</t>
  </si>
  <si>
    <t xml:space="preserve">South East </t>
  </si>
  <si>
    <t>KE, LS, OY, TY, WD, CW, KK, WX, WW</t>
  </si>
  <si>
    <t xml:space="preserve">South West </t>
  </si>
  <si>
    <t>CURRENT</t>
  </si>
  <si>
    <t xml:space="preserve">Dáil membership: </t>
  </si>
  <si>
    <t xml:space="preserve">Seats to which each County would be entitled based on total Dáil membership </t>
  </si>
  <si>
    <t>KY, LK, CE</t>
  </si>
  <si>
    <t xml:space="preserve">Seats to which Regions would be entitled based on total Dáil membership </t>
  </si>
  <si>
    <t>Region</t>
  </si>
  <si>
    <t xml:space="preserve">Extra seats that may added in each region </t>
  </si>
  <si>
    <t>PRELIM_POP</t>
  </si>
  <si>
    <t>Prelim_Pop</t>
  </si>
  <si>
    <t>Seats now</t>
  </si>
  <si>
    <t>CE, LK, KY</t>
  </si>
  <si>
    <t xml:space="preserve">Per seat: </t>
  </si>
  <si>
    <t>Population</t>
  </si>
  <si>
    <t>Spreadsheet EC 2.5 A - Tab 1 - Pop by County</t>
  </si>
  <si>
    <t>Spreadsheet EC 2.5 A  -  Tab 2  -  Population by County Regionalised</t>
  </si>
  <si>
    <t>Spreadsheet EC 2.5 A - Tab 3 - Regions' Seat Entitlement</t>
  </si>
  <si>
    <t xml:space="preserve">Spreadsheet EC 2.5 A - Tab 4 - Extra Seats by Region </t>
  </si>
  <si>
    <t>Carlow</t>
  </si>
  <si>
    <t>Population  (Number)</t>
  </si>
  <si>
    <t>Actual change since previous census (Number)</t>
  </si>
  <si>
    <t>Percentage change since previous census (%)</t>
  </si>
  <si>
    <t>Dublin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</si>
  <si>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</si>
  <si>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</si>
  <si>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</si>
  <si>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</si>
  <si>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</si>
  <si>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</si>
  <si>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</si>
  <si>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</si>
  <si>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</si>
  <si>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</si>
  <si>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</si>
  <si>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</t>
  </si>
  <si>
    <t>Kerry</t>
  </si>
  <si>
    <t>Limerick</t>
  </si>
  <si>
    <t>Tipperary</t>
  </si>
  <si>
    <t>Waterford</t>
  </si>
  <si>
    <t>Galway</t>
  </si>
  <si>
    <t>Leitrim</t>
  </si>
  <si>
    <t>Mayo</t>
  </si>
  <si>
    <t>Roscommon</t>
  </si>
  <si>
    <t>Sligo</t>
  </si>
  <si>
    <t>Cavan</t>
  </si>
  <si>
    <t>Donegal</t>
  </si>
  <si>
    <t>Monaghan</t>
  </si>
  <si>
    <t xml:space="preserve">   </t>
  </si>
  <si>
    <t>County</t>
  </si>
  <si>
    <t>Population Change by County 2016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</si>
</sst>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47">
    <xf numFmtId="0" fontId="0" fillId="0" borderId="0" xfId="0"/>
    <xf numFmtId="3" fontId="0" fillId="0" borderId="0" xfId="0" applyNumberFormat="1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2" fontId="3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2" fontId="3" fillId="0" borderId="0" xfId="0" applyNumberFormat="1" applyFont="1" applyFill="1"/>
    <xf numFmtId="0" fontId="0" fillId="0" borderId="0" xfId="0" applyFill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/>
    <xf numFmtId="164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0" fontId="7" fillId="0" borderId="0" xfId="0" applyFont="1"/>
    <xf numFmtId="0" fontId="1" fillId="0" borderId="1" xfId="1" applyFill="1" applyAlignment="1">
      <alignment horizontal="left"/>
    </xf>
    <xf numFmtId="3" fontId="2" fillId="0" borderId="2" xfId="0" applyNumberFormat="1" applyFont="1" applyFill="1" applyBorder="1"/>
    <xf numFmtId="0" fontId="8" fillId="0" borderId="2" xfId="1" applyFont="1" applyFill="1" applyBorder="1" applyAlignment="1">
      <alignment wrapText="1"/>
    </xf>
    <xf numFmtId="0" fontId="9" fillId="0" borderId="0" xfId="0" applyFont="1"/>
    <xf numFmtId="0" fontId="5" fillId="0" borderId="1" xfId="1" applyFont="1" applyFill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1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3" xfId="0" applyBorder="1"/>
    <xf numFmtId="0" fontId="2" fillId="0" borderId="5" xfId="0" applyFont="1" applyBorder="1"/>
    <xf numFmtId="0" fontId="0" fillId="0" borderId="6" xfId="0" applyBorder="1"/>
    <xf numFmtId="3" fontId="0" fillId="0" borderId="7" xfId="0" applyNumberFormat="1" applyBorder="1"/>
    <xf numFmtId="0" fontId="2" fillId="0" borderId="8" xfId="0" applyFont="1" applyBorder="1"/>
    <xf numFmtId="3" fontId="0" fillId="0" borderId="9" xfId="0" applyNumberFormat="1" applyBorder="1"/>
    <xf numFmtId="0" fontId="2" fillId="0" borderId="10" xfId="0" applyFont="1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0" fontId="2" fillId="0" borderId="14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Style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P37"/>
  <sheetViews>
    <sheetView zoomScale="85" zoomScaleNormal="85" workbookViewId="0">
      <selection sqref="A1:P36"/>
    </sheetView>
  </sheetViews>
  <sheetFormatPr defaultRowHeight="14.4" x14ac:dyDescent="0.3"/>
  <cols>
    <col min="1" max="1" width="9.88671875" customWidth="1"/>
    <col min="2" max="2" width="14.109375" customWidth="1"/>
    <col min="3" max="3" width="7.109375" customWidth="1"/>
    <col min="4" max="4" width="13.33203125" customWidth="1"/>
    <col min="5" max="5" width="13.109375" customWidth="1"/>
    <col min="7" max="7" width="8.88671875" style="15"/>
  </cols>
  <sheetData>
    <row r="2" spans="1:16" ht="28.8" x14ac:dyDescent="0.55000000000000004">
      <c r="A2" s="22" t="s">
        <v>55</v>
      </c>
    </row>
    <row r="4" spans="1:16" ht="21" x14ac:dyDescent="0.4">
      <c r="A4" s="26" t="s">
        <v>44</v>
      </c>
    </row>
    <row r="6" spans="1:16" ht="18" x14ac:dyDescent="0.35">
      <c r="J6" s="32" t="s">
        <v>43</v>
      </c>
    </row>
    <row r="7" spans="1:16" ht="18.600000000000001" thickBot="1" x14ac:dyDescent="0.4">
      <c r="E7" s="25" t="s">
        <v>53</v>
      </c>
      <c r="F7" s="2">
        <v>171</v>
      </c>
      <c r="G7" s="18">
        <v>172</v>
      </c>
      <c r="H7" s="18">
        <v>173</v>
      </c>
      <c r="I7" s="18">
        <v>174</v>
      </c>
      <c r="J7" s="18">
        <v>175</v>
      </c>
      <c r="K7" s="18">
        <v>176</v>
      </c>
      <c r="L7" s="18">
        <v>177</v>
      </c>
      <c r="M7" s="18">
        <v>178</v>
      </c>
      <c r="N7" s="18">
        <v>179</v>
      </c>
      <c r="O7" s="18">
        <v>180</v>
      </c>
      <c r="P7" s="18">
        <v>181</v>
      </c>
    </row>
    <row r="8" spans="1:16" ht="16.2" thickBot="1" x14ac:dyDescent="0.35">
      <c r="A8" s="23" t="s">
        <v>0</v>
      </c>
      <c r="B8" s="23" t="s">
        <v>1</v>
      </c>
      <c r="C8" s="23" t="s">
        <v>29</v>
      </c>
      <c r="D8" s="27" t="s">
        <v>54</v>
      </c>
      <c r="E8" s="24">
        <v>30000</v>
      </c>
      <c r="F8" s="24">
        <f>$D36/F7</f>
        <v>29962.198830409357</v>
      </c>
      <c r="G8" s="24">
        <f t="shared" ref="G8:P8" si="0">$D36/G7</f>
        <v>29788</v>
      </c>
      <c r="H8" s="24">
        <f t="shared" si="0"/>
        <v>29615.815028901736</v>
      </c>
      <c r="I8" s="24">
        <f t="shared" si="0"/>
        <v>29445.6091954023</v>
      </c>
      <c r="J8" s="24">
        <f t="shared" si="0"/>
        <v>29277.348571428571</v>
      </c>
      <c r="K8" s="24">
        <f t="shared" si="0"/>
        <v>29111</v>
      </c>
      <c r="L8" s="24">
        <f t="shared" si="0"/>
        <v>28946.531073446327</v>
      </c>
      <c r="M8" s="24">
        <f t="shared" si="0"/>
        <v>28783.91011235955</v>
      </c>
      <c r="N8" s="24">
        <f t="shared" si="0"/>
        <v>28623.106145251397</v>
      </c>
      <c r="O8" s="24">
        <f t="shared" si="0"/>
        <v>28464.088888888888</v>
      </c>
      <c r="P8" s="24">
        <f t="shared" si="0"/>
        <v>28306.828729281769</v>
      </c>
    </row>
    <row r="9" spans="1:16" x14ac:dyDescent="0.3">
      <c r="A9">
        <v>1</v>
      </c>
      <c r="B9" t="s">
        <v>3</v>
      </c>
      <c r="C9">
        <v>54</v>
      </c>
      <c r="D9" s="1">
        <v>61931</v>
      </c>
      <c r="E9" s="5">
        <f>$D9/E$8</f>
        <v>2.0643666666666665</v>
      </c>
      <c r="F9" s="5">
        <f t="shared" ref="F9:P24" si="1">$D9/F$8</f>
        <v>2.0669711308752392</v>
      </c>
      <c r="G9" s="19">
        <f t="shared" si="1"/>
        <v>2.0790586813481937</v>
      </c>
      <c r="H9" s="19">
        <f t="shared" si="1"/>
        <v>2.0911462318211482</v>
      </c>
      <c r="I9" s="19">
        <f t="shared" si="1"/>
        <v>2.1032337822941032</v>
      </c>
      <c r="J9" s="19">
        <f t="shared" si="1"/>
        <v>2.1153213327670577</v>
      </c>
      <c r="K9" s="19">
        <f t="shared" si="1"/>
        <v>2.1274088832400122</v>
      </c>
      <c r="L9" s="19">
        <f t="shared" si="1"/>
        <v>2.1394964337129672</v>
      </c>
      <c r="M9" s="19">
        <f t="shared" si="1"/>
        <v>2.1515839841859217</v>
      </c>
      <c r="N9" s="19">
        <f t="shared" si="1"/>
        <v>2.1636715346588762</v>
      </c>
      <c r="O9" s="19">
        <f t="shared" si="1"/>
        <v>2.1757590851318311</v>
      </c>
      <c r="P9" s="19">
        <f t="shared" si="1"/>
        <v>2.1878466356047852</v>
      </c>
    </row>
    <row r="10" spans="1:16" x14ac:dyDescent="0.3">
      <c r="A10">
        <v>2</v>
      </c>
      <c r="B10" t="s">
        <v>4</v>
      </c>
      <c r="C10">
        <v>89</v>
      </c>
      <c r="D10" s="1">
        <v>81201</v>
      </c>
      <c r="E10" s="5">
        <f t="shared" ref="E10:P34" si="2">$D10/E$8</f>
        <v>2.7067000000000001</v>
      </c>
      <c r="F10" s="5">
        <f t="shared" si="1"/>
        <v>2.710114850368964</v>
      </c>
      <c r="G10" s="19">
        <f t="shared" si="1"/>
        <v>2.7259634752249227</v>
      </c>
      <c r="H10" s="19">
        <f t="shared" si="1"/>
        <v>2.7418121000808813</v>
      </c>
      <c r="I10" s="19">
        <f t="shared" si="1"/>
        <v>2.7576607249368403</v>
      </c>
      <c r="J10" s="19">
        <f t="shared" si="1"/>
        <v>2.7735093497927994</v>
      </c>
      <c r="K10" s="19">
        <f t="shared" si="1"/>
        <v>2.789357974648758</v>
      </c>
      <c r="L10" s="19">
        <f t="shared" si="1"/>
        <v>2.8052065995047171</v>
      </c>
      <c r="M10" s="19">
        <f t="shared" si="1"/>
        <v>2.8210552243606761</v>
      </c>
      <c r="N10" s="19">
        <f t="shared" si="1"/>
        <v>2.8369038492166347</v>
      </c>
      <c r="O10" s="19">
        <f t="shared" si="1"/>
        <v>2.8527524740725938</v>
      </c>
      <c r="P10" s="19">
        <f t="shared" si="1"/>
        <v>2.8686010989285524</v>
      </c>
    </row>
    <row r="11" spans="1:16" x14ac:dyDescent="0.3">
      <c r="A11">
        <v>3</v>
      </c>
      <c r="B11" t="s">
        <v>5</v>
      </c>
      <c r="C11">
        <v>151</v>
      </c>
      <c r="D11" s="1">
        <v>127419</v>
      </c>
      <c r="E11" s="5">
        <f t="shared" si="2"/>
        <v>4.2473000000000001</v>
      </c>
      <c r="F11" s="5">
        <f t="shared" si="1"/>
        <v>4.2526585155252157</v>
      </c>
      <c r="G11" s="19">
        <f t="shared" si="1"/>
        <v>4.2775278635692224</v>
      </c>
      <c r="H11" s="19">
        <f t="shared" si="1"/>
        <v>4.3023972116132292</v>
      </c>
      <c r="I11" s="19">
        <f t="shared" si="1"/>
        <v>4.3272665596572368</v>
      </c>
      <c r="J11" s="19">
        <f t="shared" si="1"/>
        <v>4.3521359077012436</v>
      </c>
      <c r="K11" s="19">
        <f t="shared" si="1"/>
        <v>4.3770052557452512</v>
      </c>
      <c r="L11" s="19">
        <f t="shared" si="1"/>
        <v>4.401874603789258</v>
      </c>
      <c r="M11" s="19">
        <f t="shared" si="1"/>
        <v>4.4267439518332656</v>
      </c>
      <c r="N11" s="19">
        <f t="shared" si="1"/>
        <v>4.4516132998772724</v>
      </c>
      <c r="O11" s="19">
        <f t="shared" si="1"/>
        <v>4.4764826479212791</v>
      </c>
      <c r="P11" s="19">
        <f t="shared" si="1"/>
        <v>4.5013519959652859</v>
      </c>
    </row>
    <row r="12" spans="1:16" x14ac:dyDescent="0.3">
      <c r="A12">
        <v>4</v>
      </c>
      <c r="B12" t="s">
        <v>6</v>
      </c>
      <c r="C12">
        <v>398</v>
      </c>
      <c r="D12" s="1">
        <v>581231</v>
      </c>
      <c r="E12" s="5">
        <f t="shared" si="2"/>
        <v>19.374366666666667</v>
      </c>
      <c r="F12" s="5">
        <f t="shared" si="1"/>
        <v>19.398809923459112</v>
      </c>
      <c r="G12" s="19">
        <f t="shared" si="1"/>
        <v>19.512253256344838</v>
      </c>
      <c r="H12" s="19">
        <f t="shared" si="1"/>
        <v>19.625696589230561</v>
      </c>
      <c r="I12" s="19">
        <f t="shared" si="1"/>
        <v>19.739139922116287</v>
      </c>
      <c r="J12" s="19">
        <f t="shared" si="1"/>
        <v>19.852583255002013</v>
      </c>
      <c r="K12" s="19">
        <f t="shared" si="1"/>
        <v>19.96602658788774</v>
      </c>
      <c r="L12" s="19">
        <f t="shared" si="1"/>
        <v>20.079469920773466</v>
      </c>
      <c r="M12" s="19">
        <f t="shared" si="1"/>
        <v>20.192913253659192</v>
      </c>
      <c r="N12" s="19">
        <f t="shared" si="1"/>
        <v>20.306356586544918</v>
      </c>
      <c r="O12" s="19">
        <f t="shared" si="1"/>
        <v>20.419799919430645</v>
      </c>
      <c r="P12" s="19">
        <f t="shared" si="1"/>
        <v>20.533243252316367</v>
      </c>
    </row>
    <row r="13" spans="1:16" x14ac:dyDescent="0.3">
      <c r="A13">
        <v>5</v>
      </c>
      <c r="B13" t="s">
        <v>7</v>
      </c>
      <c r="C13">
        <v>149</v>
      </c>
      <c r="D13" s="1">
        <v>166321</v>
      </c>
      <c r="E13" s="5">
        <f t="shared" si="2"/>
        <v>5.5440333333333331</v>
      </c>
      <c r="F13" s="5">
        <f t="shared" si="1"/>
        <v>5.5510278448321628</v>
      </c>
      <c r="G13" s="19">
        <f t="shared" si="1"/>
        <v>5.5834899959715321</v>
      </c>
      <c r="H13" s="19">
        <f t="shared" si="1"/>
        <v>5.6159521471109013</v>
      </c>
      <c r="I13" s="19">
        <f t="shared" si="1"/>
        <v>5.6484142982502705</v>
      </c>
      <c r="J13" s="19">
        <f t="shared" si="1"/>
        <v>5.6808764493896406</v>
      </c>
      <c r="K13" s="19">
        <f t="shared" si="1"/>
        <v>5.7133386005290099</v>
      </c>
      <c r="L13" s="19">
        <f t="shared" si="1"/>
        <v>5.7458007516683791</v>
      </c>
      <c r="M13" s="19">
        <f t="shared" si="1"/>
        <v>5.7782629028077483</v>
      </c>
      <c r="N13" s="19">
        <f t="shared" si="1"/>
        <v>5.8107250539471176</v>
      </c>
      <c r="O13" s="19">
        <f t="shared" si="1"/>
        <v>5.8431872050864877</v>
      </c>
      <c r="P13" s="19">
        <f t="shared" si="1"/>
        <v>5.875649356225856</v>
      </c>
    </row>
    <row r="14" spans="1:16" x14ac:dyDescent="0.3">
      <c r="A14">
        <v>6</v>
      </c>
      <c r="B14" t="s">
        <v>8</v>
      </c>
      <c r="C14">
        <v>322</v>
      </c>
      <c r="D14" s="1">
        <v>1450701</v>
      </c>
      <c r="E14" s="5">
        <f t="shared" si="2"/>
        <v>48.356699999999996</v>
      </c>
      <c r="F14" s="5">
        <f t="shared" si="1"/>
        <v>48.417708199961901</v>
      </c>
      <c r="G14" s="19">
        <f t="shared" si="1"/>
        <v>48.700852692359341</v>
      </c>
      <c r="H14" s="19">
        <f t="shared" si="1"/>
        <v>48.983997184756774</v>
      </c>
      <c r="I14" s="19">
        <f t="shared" si="1"/>
        <v>49.267141677154214</v>
      </c>
      <c r="J14" s="19">
        <f t="shared" si="1"/>
        <v>49.550286169551654</v>
      </c>
      <c r="K14" s="19">
        <f t="shared" si="1"/>
        <v>49.833430661949095</v>
      </c>
      <c r="L14" s="19">
        <f t="shared" si="1"/>
        <v>50.116575154346528</v>
      </c>
      <c r="M14" s="19">
        <f t="shared" si="1"/>
        <v>50.399719646743968</v>
      </c>
      <c r="N14" s="19">
        <f t="shared" si="1"/>
        <v>50.682864139141408</v>
      </c>
      <c r="O14" s="19">
        <f t="shared" si="1"/>
        <v>50.966008631538848</v>
      </c>
      <c r="P14" s="19">
        <f t="shared" si="1"/>
        <v>51.249153123936281</v>
      </c>
    </row>
    <row r="15" spans="1:16" x14ac:dyDescent="0.3">
      <c r="A15">
        <v>7</v>
      </c>
      <c r="B15" t="s">
        <v>9</v>
      </c>
      <c r="C15">
        <v>236</v>
      </c>
      <c r="D15" s="1">
        <v>276451</v>
      </c>
      <c r="E15" s="5">
        <f t="shared" si="2"/>
        <v>9.2150333333333325</v>
      </c>
      <c r="F15" s="5">
        <f t="shared" si="1"/>
        <v>9.226659283744663</v>
      </c>
      <c r="G15" s="19">
        <f t="shared" si="1"/>
        <v>9.2806163555794274</v>
      </c>
      <c r="H15" s="19">
        <f t="shared" si="1"/>
        <v>9.3345734274141918</v>
      </c>
      <c r="I15" s="19">
        <f t="shared" si="1"/>
        <v>9.3885304992489562</v>
      </c>
      <c r="J15" s="19">
        <f t="shared" si="1"/>
        <v>9.4424875710837206</v>
      </c>
      <c r="K15" s="19">
        <f t="shared" si="1"/>
        <v>9.496444642918485</v>
      </c>
      <c r="L15" s="19">
        <f t="shared" si="1"/>
        <v>9.5504017147532494</v>
      </c>
      <c r="M15" s="19">
        <f t="shared" si="1"/>
        <v>9.604358786588012</v>
      </c>
      <c r="N15" s="19">
        <f t="shared" si="1"/>
        <v>9.6583158584227764</v>
      </c>
      <c r="O15" s="19">
        <f t="shared" si="1"/>
        <v>9.7122729302575408</v>
      </c>
      <c r="P15" s="19">
        <f t="shared" si="1"/>
        <v>9.7662300020923052</v>
      </c>
    </row>
    <row r="16" spans="1:16" x14ac:dyDescent="0.3">
      <c r="A16">
        <v>8</v>
      </c>
      <c r="B16" t="s">
        <v>10</v>
      </c>
      <c r="C16">
        <v>164</v>
      </c>
      <c r="D16" s="1">
        <v>155258</v>
      </c>
      <c r="E16" s="5">
        <f t="shared" si="2"/>
        <v>5.1752666666666665</v>
      </c>
      <c r="F16" s="5">
        <f t="shared" si="1"/>
        <v>5.1817959315597664</v>
      </c>
      <c r="G16" s="19">
        <f t="shared" si="1"/>
        <v>5.2120988317443269</v>
      </c>
      <c r="H16" s="19">
        <f t="shared" si="1"/>
        <v>5.2424017319288865</v>
      </c>
      <c r="I16" s="19">
        <f t="shared" si="1"/>
        <v>5.2727046321134461</v>
      </c>
      <c r="J16" s="19">
        <f t="shared" si="1"/>
        <v>5.3030075322980066</v>
      </c>
      <c r="K16" s="19">
        <f t="shared" si="1"/>
        <v>5.3333104324825671</v>
      </c>
      <c r="L16" s="19">
        <f t="shared" si="1"/>
        <v>5.3636133326671267</v>
      </c>
      <c r="M16" s="19">
        <f t="shared" si="1"/>
        <v>5.3939162328516872</v>
      </c>
      <c r="N16" s="19">
        <f t="shared" si="1"/>
        <v>5.4242191330362468</v>
      </c>
      <c r="O16" s="19">
        <f t="shared" si="1"/>
        <v>5.4545220332208073</v>
      </c>
      <c r="P16" s="19">
        <f t="shared" si="1"/>
        <v>5.4848249334053669</v>
      </c>
    </row>
    <row r="17" spans="1:16" x14ac:dyDescent="0.3">
      <c r="A17">
        <v>9</v>
      </c>
      <c r="B17" t="s">
        <v>11</v>
      </c>
      <c r="C17">
        <v>89</v>
      </c>
      <c r="D17" s="1">
        <v>246977</v>
      </c>
      <c r="E17" s="5">
        <f t="shared" si="2"/>
        <v>8.232566666666667</v>
      </c>
      <c r="F17" s="5">
        <f t="shared" si="1"/>
        <v>8.242953108946633</v>
      </c>
      <c r="G17" s="19">
        <f t="shared" si="1"/>
        <v>8.2911575130925197</v>
      </c>
      <c r="H17" s="19">
        <f t="shared" si="1"/>
        <v>8.3393619172384064</v>
      </c>
      <c r="I17" s="19">
        <f t="shared" si="1"/>
        <v>8.387566321384293</v>
      </c>
      <c r="J17" s="19">
        <f t="shared" si="1"/>
        <v>8.4357707255301815</v>
      </c>
      <c r="K17" s="19">
        <f t="shared" si="1"/>
        <v>8.4839751296760681</v>
      </c>
      <c r="L17" s="19">
        <f t="shared" si="1"/>
        <v>8.5321795338219548</v>
      </c>
      <c r="M17" s="19">
        <f t="shared" si="1"/>
        <v>8.5803839379678415</v>
      </c>
      <c r="N17" s="19">
        <f t="shared" si="1"/>
        <v>8.6285883421137282</v>
      </c>
      <c r="O17" s="19">
        <f t="shared" si="1"/>
        <v>8.6767927462596148</v>
      </c>
      <c r="P17" s="19">
        <f t="shared" si="1"/>
        <v>8.7249971504055015</v>
      </c>
    </row>
    <row r="18" spans="1:16" x14ac:dyDescent="0.3">
      <c r="A18">
        <v>10</v>
      </c>
      <c r="B18" t="s">
        <v>12</v>
      </c>
      <c r="C18">
        <v>113</v>
      </c>
      <c r="D18" s="1">
        <v>103685</v>
      </c>
      <c r="E18" s="5">
        <f t="shared" si="2"/>
        <v>3.4561666666666668</v>
      </c>
      <c r="F18" s="5">
        <f t="shared" si="1"/>
        <v>3.4605270656827627</v>
      </c>
      <c r="G18" s="19">
        <f t="shared" si="1"/>
        <v>3.4807640660668726</v>
      </c>
      <c r="H18" s="19">
        <f t="shared" si="1"/>
        <v>3.5010010664509821</v>
      </c>
      <c r="I18" s="19">
        <f t="shared" si="1"/>
        <v>3.521238066835092</v>
      </c>
      <c r="J18" s="19">
        <f t="shared" si="1"/>
        <v>3.5414750672192019</v>
      </c>
      <c r="K18" s="19">
        <f t="shared" si="1"/>
        <v>3.5617120676033114</v>
      </c>
      <c r="L18" s="19">
        <f t="shared" si="1"/>
        <v>3.5819490679874213</v>
      </c>
      <c r="M18" s="19">
        <f t="shared" si="1"/>
        <v>3.6021860683715308</v>
      </c>
      <c r="N18" s="19">
        <f t="shared" si="1"/>
        <v>3.6224230687556407</v>
      </c>
      <c r="O18" s="19">
        <f t="shared" si="1"/>
        <v>3.6426600691397506</v>
      </c>
      <c r="P18" s="19">
        <f t="shared" si="1"/>
        <v>3.6628970695238601</v>
      </c>
    </row>
    <row r="19" spans="1:16" x14ac:dyDescent="0.3">
      <c r="A19">
        <v>11</v>
      </c>
      <c r="B19" t="s">
        <v>13</v>
      </c>
      <c r="C19">
        <v>97</v>
      </c>
      <c r="D19" s="1">
        <v>91657</v>
      </c>
      <c r="E19" s="5">
        <f t="shared" si="2"/>
        <v>3.0552333333333332</v>
      </c>
      <c r="F19" s="5">
        <f t="shared" si="1"/>
        <v>3.059087903354246</v>
      </c>
      <c r="G19" s="19">
        <f t="shared" si="1"/>
        <v>3.0769773062978381</v>
      </c>
      <c r="H19" s="19">
        <f t="shared" si="1"/>
        <v>3.0948667092414301</v>
      </c>
      <c r="I19" s="19">
        <f t="shared" si="1"/>
        <v>3.1127561121850222</v>
      </c>
      <c r="J19" s="19">
        <f t="shared" si="1"/>
        <v>3.1306455151286143</v>
      </c>
      <c r="K19" s="19">
        <f t="shared" si="1"/>
        <v>3.1485349180722064</v>
      </c>
      <c r="L19" s="19">
        <f t="shared" si="1"/>
        <v>3.1664243210157985</v>
      </c>
      <c r="M19" s="19">
        <f t="shared" si="1"/>
        <v>3.1843137239593906</v>
      </c>
      <c r="N19" s="19">
        <f t="shared" si="1"/>
        <v>3.2022031269029827</v>
      </c>
      <c r="O19" s="19">
        <f t="shared" si="1"/>
        <v>3.2200925298465748</v>
      </c>
      <c r="P19" s="19">
        <f t="shared" si="1"/>
        <v>3.2379819327901664</v>
      </c>
    </row>
    <row r="20" spans="1:16" x14ac:dyDescent="0.3">
      <c r="A20">
        <v>12</v>
      </c>
      <c r="B20" t="s">
        <v>14</v>
      </c>
      <c r="C20">
        <v>73</v>
      </c>
      <c r="D20" s="1">
        <v>35087</v>
      </c>
      <c r="E20" s="5">
        <f t="shared" si="2"/>
        <v>1.1695666666666666</v>
      </c>
      <c r="F20" s="5">
        <f t="shared" si="1"/>
        <v>1.1710422255254964</v>
      </c>
      <c r="G20" s="19">
        <f t="shared" si="1"/>
        <v>1.1778904256747684</v>
      </c>
      <c r="H20" s="19">
        <f t="shared" si="1"/>
        <v>1.1847386258240402</v>
      </c>
      <c r="I20" s="19">
        <f t="shared" si="1"/>
        <v>1.1915868259733122</v>
      </c>
      <c r="J20" s="19">
        <f t="shared" si="1"/>
        <v>1.198435026122584</v>
      </c>
      <c r="K20" s="19">
        <f t="shared" si="1"/>
        <v>1.205283226271856</v>
      </c>
      <c r="L20" s="19">
        <f t="shared" si="1"/>
        <v>1.212131426421128</v>
      </c>
      <c r="M20" s="19">
        <f t="shared" si="1"/>
        <v>1.2189796265703998</v>
      </c>
      <c r="N20" s="19">
        <f t="shared" si="1"/>
        <v>1.2258278267196716</v>
      </c>
      <c r="O20" s="19">
        <f t="shared" si="1"/>
        <v>1.2326760268689436</v>
      </c>
      <c r="P20" s="19">
        <f t="shared" si="1"/>
        <v>1.2395242270182154</v>
      </c>
    </row>
    <row r="21" spans="1:16" x14ac:dyDescent="0.3">
      <c r="A21">
        <v>13</v>
      </c>
      <c r="B21" t="s">
        <v>15</v>
      </c>
      <c r="C21">
        <v>173</v>
      </c>
      <c r="D21" s="1">
        <v>205444</v>
      </c>
      <c r="E21" s="5">
        <f t="shared" si="2"/>
        <v>6.8481333333333332</v>
      </c>
      <c r="F21" s="5">
        <f t="shared" si="1"/>
        <v>6.8567731348037757</v>
      </c>
      <c r="G21" s="19">
        <f t="shared" si="1"/>
        <v>6.8968712233114005</v>
      </c>
      <c r="H21" s="19">
        <f t="shared" si="1"/>
        <v>6.9369693118190243</v>
      </c>
      <c r="I21" s="19">
        <f t="shared" si="1"/>
        <v>6.9770674003266491</v>
      </c>
      <c r="J21" s="19">
        <f t="shared" si="1"/>
        <v>7.0171654888342738</v>
      </c>
      <c r="K21" s="19">
        <f t="shared" si="1"/>
        <v>7.0572635773418986</v>
      </c>
      <c r="L21" s="19">
        <f t="shared" si="1"/>
        <v>7.0973616658495224</v>
      </c>
      <c r="M21" s="19">
        <f t="shared" si="1"/>
        <v>7.1374597543571472</v>
      </c>
      <c r="N21" s="19">
        <f t="shared" si="1"/>
        <v>7.1775578428647711</v>
      </c>
      <c r="O21" s="19">
        <f t="shared" si="1"/>
        <v>7.2176559313723967</v>
      </c>
      <c r="P21" s="19">
        <f t="shared" si="1"/>
        <v>7.2577540198800197</v>
      </c>
    </row>
    <row r="22" spans="1:16" x14ac:dyDescent="0.3">
      <c r="A22">
        <v>14</v>
      </c>
      <c r="B22" t="s">
        <v>16</v>
      </c>
      <c r="C22">
        <v>54</v>
      </c>
      <c r="D22" s="1">
        <v>46634</v>
      </c>
      <c r="E22" s="5">
        <f t="shared" si="2"/>
        <v>1.5544666666666667</v>
      </c>
      <c r="F22" s="5">
        <f t="shared" si="1"/>
        <v>1.5564278264073874</v>
      </c>
      <c r="G22" s="19">
        <f t="shared" si="1"/>
        <v>1.5655297435208808</v>
      </c>
      <c r="H22" s="19">
        <f t="shared" si="1"/>
        <v>1.5746316606343742</v>
      </c>
      <c r="I22" s="19">
        <f t="shared" si="1"/>
        <v>1.5837335777478678</v>
      </c>
      <c r="J22" s="19">
        <f t="shared" si="1"/>
        <v>1.5928354948613614</v>
      </c>
      <c r="K22" s="19">
        <f t="shared" si="1"/>
        <v>1.6019374119748548</v>
      </c>
      <c r="L22" s="19">
        <f t="shared" si="1"/>
        <v>1.6110393290883485</v>
      </c>
      <c r="M22" s="19">
        <f t="shared" si="1"/>
        <v>1.6201412462018419</v>
      </c>
      <c r="N22" s="19">
        <f t="shared" si="1"/>
        <v>1.6292431633153353</v>
      </c>
      <c r="O22" s="19">
        <f t="shared" si="1"/>
        <v>1.6383450804288289</v>
      </c>
      <c r="P22" s="19">
        <f t="shared" si="1"/>
        <v>1.6474469975423223</v>
      </c>
    </row>
    <row r="23" spans="1:16" x14ac:dyDescent="0.3">
      <c r="A23">
        <v>15</v>
      </c>
      <c r="B23" t="s">
        <v>17</v>
      </c>
      <c r="C23">
        <v>43</v>
      </c>
      <c r="D23" s="1">
        <v>139100</v>
      </c>
      <c r="E23" s="5">
        <f t="shared" si="2"/>
        <v>4.6366666666666667</v>
      </c>
      <c r="F23" s="5">
        <f t="shared" si="1"/>
        <v>4.6425164183485776</v>
      </c>
      <c r="G23" s="19">
        <f t="shared" si="1"/>
        <v>4.6696656371693299</v>
      </c>
      <c r="H23" s="19">
        <f t="shared" si="1"/>
        <v>4.6968148559900813</v>
      </c>
      <c r="I23" s="19">
        <f t="shared" si="1"/>
        <v>4.7239640748108336</v>
      </c>
      <c r="J23" s="19">
        <f t="shared" si="1"/>
        <v>4.7511132936315859</v>
      </c>
      <c r="K23" s="19">
        <f t="shared" si="1"/>
        <v>4.7782625124523372</v>
      </c>
      <c r="L23" s="19">
        <f t="shared" si="1"/>
        <v>4.8054117312730895</v>
      </c>
      <c r="M23" s="19">
        <f t="shared" si="1"/>
        <v>4.8325609500938418</v>
      </c>
      <c r="N23" s="19">
        <f t="shared" si="1"/>
        <v>4.8597101689145932</v>
      </c>
      <c r="O23" s="19">
        <f t="shared" si="1"/>
        <v>4.8868593877353455</v>
      </c>
      <c r="P23" s="19">
        <f t="shared" si="1"/>
        <v>4.9140086065560968</v>
      </c>
    </row>
    <row r="24" spans="1:16" x14ac:dyDescent="0.3">
      <c r="A24">
        <v>16</v>
      </c>
      <c r="B24" t="s">
        <v>18</v>
      </c>
      <c r="C24">
        <v>152</v>
      </c>
      <c r="D24" s="1">
        <v>137231</v>
      </c>
      <c r="E24" s="5">
        <f t="shared" si="2"/>
        <v>4.5743666666666662</v>
      </c>
      <c r="F24" s="5">
        <f t="shared" si="1"/>
        <v>4.5801378188813349</v>
      </c>
      <c r="G24" s="19">
        <f t="shared" si="1"/>
        <v>4.6069222505706993</v>
      </c>
      <c r="H24" s="19">
        <f t="shared" si="1"/>
        <v>4.6337066822600637</v>
      </c>
      <c r="I24" s="19">
        <f t="shared" si="1"/>
        <v>4.6604911139494289</v>
      </c>
      <c r="J24" s="19">
        <f t="shared" si="1"/>
        <v>4.6872755456387933</v>
      </c>
      <c r="K24" s="19">
        <f t="shared" si="1"/>
        <v>4.7140599773281577</v>
      </c>
      <c r="L24" s="19">
        <f t="shared" si="1"/>
        <v>4.7408444090175221</v>
      </c>
      <c r="M24" s="19">
        <f t="shared" si="1"/>
        <v>4.7676288407068865</v>
      </c>
      <c r="N24" s="19">
        <f t="shared" si="1"/>
        <v>4.7944132723962509</v>
      </c>
      <c r="O24" s="19">
        <f t="shared" si="1"/>
        <v>4.8211977040856162</v>
      </c>
      <c r="P24" s="19">
        <f t="shared" si="1"/>
        <v>4.8479821357749797</v>
      </c>
    </row>
    <row r="25" spans="1:16" x14ac:dyDescent="0.3">
      <c r="A25">
        <v>17</v>
      </c>
      <c r="B25" t="s">
        <v>19</v>
      </c>
      <c r="C25">
        <v>92</v>
      </c>
      <c r="D25" s="1">
        <v>220296</v>
      </c>
      <c r="E25" s="5">
        <f t="shared" si="2"/>
        <v>7.3432000000000004</v>
      </c>
      <c r="F25" s="5">
        <f t="shared" si="2"/>
        <v>7.352464391779427</v>
      </c>
      <c r="G25" s="19">
        <f t="shared" si="2"/>
        <v>7.395461259567611</v>
      </c>
      <c r="H25" s="19">
        <f t="shared" si="2"/>
        <v>7.4384581273557941</v>
      </c>
      <c r="I25" s="19">
        <f t="shared" si="2"/>
        <v>7.4814549951439782</v>
      </c>
      <c r="J25" s="19">
        <f t="shared" si="2"/>
        <v>7.5244518629321631</v>
      </c>
      <c r="K25" s="19">
        <f t="shared" si="2"/>
        <v>7.5674487307203462</v>
      </c>
      <c r="L25" s="19">
        <f t="shared" si="2"/>
        <v>7.6104455985085302</v>
      </c>
      <c r="M25" s="19">
        <f t="shared" si="2"/>
        <v>7.6534424662967142</v>
      </c>
      <c r="N25" s="19">
        <f t="shared" si="2"/>
        <v>7.6964393340848973</v>
      </c>
      <c r="O25" s="19">
        <f t="shared" si="2"/>
        <v>7.7394362018730813</v>
      </c>
      <c r="P25" s="19">
        <f t="shared" si="2"/>
        <v>7.7824330696612645</v>
      </c>
    </row>
    <row r="26" spans="1:16" x14ac:dyDescent="0.3">
      <c r="A26">
        <v>18</v>
      </c>
      <c r="B26" t="s">
        <v>20</v>
      </c>
      <c r="C26">
        <v>70</v>
      </c>
      <c r="D26" s="1">
        <v>64832</v>
      </c>
      <c r="E26" s="5">
        <f t="shared" si="2"/>
        <v>2.1610666666666667</v>
      </c>
      <c r="F26" s="5">
        <f t="shared" si="2"/>
        <v>2.1637931303693385</v>
      </c>
      <c r="G26" s="19">
        <f t="shared" si="2"/>
        <v>2.1764468913656505</v>
      </c>
      <c r="H26" s="19">
        <f t="shared" si="2"/>
        <v>2.1891006523619625</v>
      </c>
      <c r="I26" s="19">
        <f t="shared" si="2"/>
        <v>2.2017544133582745</v>
      </c>
      <c r="J26" s="19">
        <f t="shared" si="2"/>
        <v>2.2144081743545865</v>
      </c>
      <c r="K26" s="19">
        <f t="shared" si="2"/>
        <v>2.2270619353508985</v>
      </c>
      <c r="L26" s="19">
        <f t="shared" si="2"/>
        <v>2.23971569634721</v>
      </c>
      <c r="M26" s="19">
        <f t="shared" si="2"/>
        <v>2.252369457343522</v>
      </c>
      <c r="N26" s="19">
        <f t="shared" si="2"/>
        <v>2.265023218339834</v>
      </c>
      <c r="O26" s="19">
        <f t="shared" si="2"/>
        <v>2.277676979336146</v>
      </c>
      <c r="P26" s="19">
        <f t="shared" si="2"/>
        <v>2.290330740332458</v>
      </c>
    </row>
    <row r="27" spans="1:16" x14ac:dyDescent="0.3">
      <c r="A27">
        <v>19</v>
      </c>
      <c r="B27" t="s">
        <v>21</v>
      </c>
      <c r="C27">
        <v>86</v>
      </c>
      <c r="D27" s="1">
        <v>82668</v>
      </c>
      <c r="E27" s="5">
        <f t="shared" si="2"/>
        <v>2.7555999999999998</v>
      </c>
      <c r="F27" s="5">
        <f t="shared" si="2"/>
        <v>2.7590765440117919</v>
      </c>
      <c r="G27" s="19">
        <f t="shared" si="2"/>
        <v>2.7752114945615682</v>
      </c>
      <c r="H27" s="19">
        <f t="shared" si="2"/>
        <v>2.791346445111345</v>
      </c>
      <c r="I27" s="19">
        <f t="shared" si="2"/>
        <v>2.8074813956611213</v>
      </c>
      <c r="J27" s="19">
        <f t="shared" si="2"/>
        <v>2.8236163462108981</v>
      </c>
      <c r="K27" s="19">
        <f t="shared" si="2"/>
        <v>2.8397512967606748</v>
      </c>
      <c r="L27" s="19">
        <f t="shared" si="2"/>
        <v>2.8558862473104512</v>
      </c>
      <c r="M27" s="19">
        <f t="shared" si="2"/>
        <v>2.8720211978602279</v>
      </c>
      <c r="N27" s="19">
        <f t="shared" si="2"/>
        <v>2.8881561484100042</v>
      </c>
      <c r="O27" s="19">
        <f t="shared" si="2"/>
        <v>2.904291098959781</v>
      </c>
      <c r="P27" s="19">
        <f t="shared" si="2"/>
        <v>2.9204260495095573</v>
      </c>
    </row>
    <row r="28" spans="1:16" x14ac:dyDescent="0.3">
      <c r="A28">
        <v>20</v>
      </c>
      <c r="B28" t="s">
        <v>22</v>
      </c>
      <c r="C28">
        <v>110</v>
      </c>
      <c r="D28" s="1">
        <v>69995</v>
      </c>
      <c r="E28" s="5">
        <f t="shared" si="2"/>
        <v>2.3331666666666666</v>
      </c>
      <c r="F28" s="5">
        <f t="shared" si="2"/>
        <v>2.3361102566664895</v>
      </c>
      <c r="G28" s="19">
        <f t="shared" si="2"/>
        <v>2.3497717201557675</v>
      </c>
      <c r="H28" s="19">
        <f t="shared" si="2"/>
        <v>2.3634331836450451</v>
      </c>
      <c r="I28" s="19">
        <f t="shared" si="2"/>
        <v>2.3770946471343226</v>
      </c>
      <c r="J28" s="19">
        <f t="shared" si="2"/>
        <v>2.3907561106236006</v>
      </c>
      <c r="K28" s="19">
        <f t="shared" si="2"/>
        <v>2.4044175741128782</v>
      </c>
      <c r="L28" s="19">
        <f t="shared" si="2"/>
        <v>2.4180790376021561</v>
      </c>
      <c r="M28" s="19">
        <f t="shared" si="2"/>
        <v>2.4317405010914337</v>
      </c>
      <c r="N28" s="19">
        <f t="shared" si="2"/>
        <v>2.4454019645807112</v>
      </c>
      <c r="O28" s="19">
        <f t="shared" si="2"/>
        <v>2.4590634280699892</v>
      </c>
      <c r="P28" s="19">
        <f t="shared" si="2"/>
        <v>2.4727248915592668</v>
      </c>
    </row>
    <row r="29" spans="1:16" x14ac:dyDescent="0.3">
      <c r="A29">
        <v>21</v>
      </c>
      <c r="B29" t="s">
        <v>23</v>
      </c>
      <c r="C29">
        <v>79</v>
      </c>
      <c r="D29" s="1">
        <v>69819</v>
      </c>
      <c r="E29" s="5">
        <f t="shared" si="2"/>
        <v>2.3273000000000001</v>
      </c>
      <c r="F29" s="5">
        <f t="shared" si="2"/>
        <v>2.330236188444855</v>
      </c>
      <c r="G29" s="19">
        <f t="shared" si="2"/>
        <v>2.3438633006579832</v>
      </c>
      <c r="H29" s="19">
        <f t="shared" si="2"/>
        <v>2.3574904128711109</v>
      </c>
      <c r="I29" s="19">
        <f t="shared" si="2"/>
        <v>2.3711175250842387</v>
      </c>
      <c r="J29" s="19">
        <f t="shared" si="2"/>
        <v>2.3847446372973664</v>
      </c>
      <c r="K29" s="19">
        <f t="shared" si="2"/>
        <v>2.3983717495104941</v>
      </c>
      <c r="L29" s="19">
        <f t="shared" si="2"/>
        <v>2.4119988617236223</v>
      </c>
      <c r="M29" s="19">
        <f t="shared" si="2"/>
        <v>2.4256259739367501</v>
      </c>
      <c r="N29" s="19">
        <f t="shared" si="2"/>
        <v>2.4392530861498778</v>
      </c>
      <c r="O29" s="19">
        <f t="shared" si="2"/>
        <v>2.4528801983630055</v>
      </c>
      <c r="P29" s="19">
        <f t="shared" si="2"/>
        <v>2.4665073105761333</v>
      </c>
    </row>
    <row r="30" spans="1:16" x14ac:dyDescent="0.3">
      <c r="A30">
        <v>22</v>
      </c>
      <c r="B30" t="s">
        <v>24</v>
      </c>
      <c r="C30">
        <v>175</v>
      </c>
      <c r="D30" s="1">
        <v>167661</v>
      </c>
      <c r="E30" s="5">
        <f t="shared" si="2"/>
        <v>5.5887000000000002</v>
      </c>
      <c r="F30" s="5">
        <f t="shared" si="2"/>
        <v>5.5957508642468792</v>
      </c>
      <c r="G30" s="19">
        <f t="shared" si="2"/>
        <v>5.6284745535114808</v>
      </c>
      <c r="H30" s="19">
        <f t="shared" si="2"/>
        <v>5.6611982427760825</v>
      </c>
      <c r="I30" s="19">
        <f t="shared" si="2"/>
        <v>5.6939219320406842</v>
      </c>
      <c r="J30" s="19">
        <f t="shared" si="2"/>
        <v>5.7266456213052859</v>
      </c>
      <c r="K30" s="19">
        <f t="shared" si="2"/>
        <v>5.7593693105698875</v>
      </c>
      <c r="L30" s="19">
        <f t="shared" si="2"/>
        <v>5.7920929998344892</v>
      </c>
      <c r="M30" s="19">
        <f t="shared" si="2"/>
        <v>5.8248166890990909</v>
      </c>
      <c r="N30" s="19">
        <f t="shared" si="2"/>
        <v>5.8575403783636926</v>
      </c>
      <c r="O30" s="19">
        <f t="shared" si="2"/>
        <v>5.8902640676282942</v>
      </c>
      <c r="P30" s="19">
        <f t="shared" si="2"/>
        <v>5.9229877568928959</v>
      </c>
    </row>
    <row r="31" spans="1:16" x14ac:dyDescent="0.3">
      <c r="A31">
        <v>23</v>
      </c>
      <c r="B31" t="s">
        <v>25</v>
      </c>
      <c r="C31">
        <v>129</v>
      </c>
      <c r="D31" s="1">
        <v>127085</v>
      </c>
      <c r="E31" s="5">
        <f t="shared" si="2"/>
        <v>4.2361666666666666</v>
      </c>
      <c r="F31" s="5">
        <f t="shared" si="2"/>
        <v>4.2415111360591586</v>
      </c>
      <c r="G31" s="19">
        <f t="shared" si="2"/>
        <v>4.2663152947495639</v>
      </c>
      <c r="H31" s="19">
        <f t="shared" si="2"/>
        <v>4.2911194534399675</v>
      </c>
      <c r="I31" s="19">
        <f t="shared" si="2"/>
        <v>4.3159236121303728</v>
      </c>
      <c r="J31" s="19">
        <f t="shared" si="2"/>
        <v>4.3407277708207772</v>
      </c>
      <c r="K31" s="19">
        <f t="shared" si="2"/>
        <v>4.3655319295111816</v>
      </c>
      <c r="L31" s="19">
        <f t="shared" si="2"/>
        <v>4.3903360882015861</v>
      </c>
      <c r="M31" s="19">
        <f t="shared" si="2"/>
        <v>4.4151402468919905</v>
      </c>
      <c r="N31" s="19">
        <f t="shared" si="2"/>
        <v>4.4399444055823949</v>
      </c>
      <c r="O31" s="19">
        <f t="shared" si="2"/>
        <v>4.4647485642727993</v>
      </c>
      <c r="P31" s="19">
        <f t="shared" si="2"/>
        <v>4.4895527229632037</v>
      </c>
    </row>
    <row r="32" spans="1:16" x14ac:dyDescent="0.3">
      <c r="A32">
        <v>24</v>
      </c>
      <c r="B32" t="s">
        <v>26</v>
      </c>
      <c r="C32">
        <v>105</v>
      </c>
      <c r="D32" s="1">
        <v>95840</v>
      </c>
      <c r="E32" s="5">
        <f t="shared" si="2"/>
        <v>3.1946666666666665</v>
      </c>
      <c r="F32" s="5">
        <f t="shared" si="2"/>
        <v>3.1986971497809327</v>
      </c>
      <c r="G32" s="19">
        <f t="shared" si="2"/>
        <v>3.217402981066201</v>
      </c>
      <c r="H32" s="19">
        <f t="shared" si="2"/>
        <v>3.2361088123514694</v>
      </c>
      <c r="I32" s="19">
        <f t="shared" si="2"/>
        <v>3.2548146436367382</v>
      </c>
      <c r="J32" s="19">
        <f t="shared" si="2"/>
        <v>3.273520474922007</v>
      </c>
      <c r="K32" s="19">
        <f t="shared" si="2"/>
        <v>3.2922263062072754</v>
      </c>
      <c r="L32" s="19">
        <f t="shared" si="2"/>
        <v>3.3109321374925442</v>
      </c>
      <c r="M32" s="19">
        <f t="shared" si="2"/>
        <v>3.329637968777813</v>
      </c>
      <c r="N32" s="19">
        <f t="shared" si="2"/>
        <v>3.3483438000630814</v>
      </c>
      <c r="O32" s="19">
        <f t="shared" si="2"/>
        <v>3.3670496313483502</v>
      </c>
      <c r="P32" s="19">
        <f t="shared" si="2"/>
        <v>3.3857554626336186</v>
      </c>
    </row>
    <row r="33" spans="1:16" x14ac:dyDescent="0.3">
      <c r="A33">
        <v>25</v>
      </c>
      <c r="B33" t="s">
        <v>27</v>
      </c>
      <c r="C33">
        <v>124</v>
      </c>
      <c r="D33" s="1">
        <v>163527</v>
      </c>
      <c r="E33" s="5">
        <f t="shared" si="2"/>
        <v>5.4508999999999999</v>
      </c>
      <c r="F33" s="5">
        <f t="shared" si="2"/>
        <v>5.4577770118137163</v>
      </c>
      <c r="G33" s="19">
        <f t="shared" si="2"/>
        <v>5.4896938364442054</v>
      </c>
      <c r="H33" s="19">
        <f t="shared" si="2"/>
        <v>5.5216106610746953</v>
      </c>
      <c r="I33" s="19">
        <f t="shared" si="2"/>
        <v>5.5535274857051844</v>
      </c>
      <c r="J33" s="19">
        <f t="shared" si="2"/>
        <v>5.5854443103356743</v>
      </c>
      <c r="K33" s="19">
        <f t="shared" si="2"/>
        <v>5.6173611349661643</v>
      </c>
      <c r="L33" s="19">
        <f t="shared" si="2"/>
        <v>5.6492779595966534</v>
      </c>
      <c r="M33" s="19">
        <f t="shared" si="2"/>
        <v>5.6811947842271433</v>
      </c>
      <c r="N33" s="19">
        <f t="shared" si="2"/>
        <v>5.7131116088576324</v>
      </c>
      <c r="O33" s="19">
        <f t="shared" si="2"/>
        <v>5.7450284334881223</v>
      </c>
      <c r="P33" s="19">
        <f t="shared" si="2"/>
        <v>5.7769452581186114</v>
      </c>
    </row>
    <row r="34" spans="1:16" x14ac:dyDescent="0.3">
      <c r="A34">
        <v>26</v>
      </c>
      <c r="B34" t="s">
        <v>28</v>
      </c>
      <c r="C34">
        <v>82</v>
      </c>
      <c r="D34" s="1">
        <v>155485</v>
      </c>
      <c r="E34" s="5">
        <f t="shared" si="2"/>
        <v>5.182833333333333</v>
      </c>
      <c r="F34" s="5">
        <f t="shared" si="2"/>
        <v>5.1893721445501697</v>
      </c>
      <c r="G34" s="19">
        <f t="shared" si="2"/>
        <v>5.2197193500738557</v>
      </c>
      <c r="H34" s="19">
        <f t="shared" si="2"/>
        <v>5.2500665555975399</v>
      </c>
      <c r="I34" s="19">
        <f t="shared" si="2"/>
        <v>5.2804137611212258</v>
      </c>
      <c r="J34" s="19">
        <f t="shared" si="2"/>
        <v>5.3107609666449109</v>
      </c>
      <c r="K34" s="19">
        <f t="shared" si="2"/>
        <v>5.341108172168596</v>
      </c>
      <c r="L34" s="19">
        <f t="shared" si="2"/>
        <v>5.3714553776922811</v>
      </c>
      <c r="M34" s="19">
        <f t="shared" si="2"/>
        <v>5.4018025832159662</v>
      </c>
      <c r="N34" s="19">
        <f t="shared" si="2"/>
        <v>5.4321497887396513</v>
      </c>
      <c r="O34" s="19">
        <f t="shared" si="2"/>
        <v>5.4624969942633372</v>
      </c>
      <c r="P34" s="19">
        <f t="shared" si="2"/>
        <v>5.4928441997870214</v>
      </c>
    </row>
    <row r="35" spans="1:16" x14ac:dyDescent="0.3">
      <c r="D35" s="1"/>
      <c r="E35" s="3"/>
      <c r="F35" s="3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3">
      <c r="C36" s="1">
        <f>SUM(C9:C34)</f>
        <v>3409</v>
      </c>
      <c r="D36" s="1">
        <f>SUM(D9:D34)</f>
        <v>5123536</v>
      </c>
      <c r="E36" s="3">
        <f t="shared" ref="E36:P36" si="3">$D36/E$8</f>
        <v>170.78453333333334</v>
      </c>
      <c r="F36" s="4">
        <f t="shared" si="3"/>
        <v>171</v>
      </c>
      <c r="G36" s="21">
        <f t="shared" si="3"/>
        <v>172</v>
      </c>
      <c r="H36" s="21">
        <f t="shared" si="3"/>
        <v>173</v>
      </c>
      <c r="I36" s="21">
        <f t="shared" si="3"/>
        <v>174</v>
      </c>
      <c r="J36" s="21">
        <f t="shared" si="3"/>
        <v>175</v>
      </c>
      <c r="K36" s="21">
        <f t="shared" si="3"/>
        <v>176</v>
      </c>
      <c r="L36" s="21">
        <f t="shared" si="3"/>
        <v>177</v>
      </c>
      <c r="M36" s="21">
        <f t="shared" si="3"/>
        <v>178</v>
      </c>
      <c r="N36" s="21">
        <f t="shared" si="3"/>
        <v>179</v>
      </c>
      <c r="O36" s="21">
        <f t="shared" si="3"/>
        <v>180</v>
      </c>
      <c r="P36" s="21">
        <f t="shared" si="3"/>
        <v>181</v>
      </c>
    </row>
    <row r="37" spans="1:16" x14ac:dyDescent="0.3">
      <c r="H37" s="15"/>
      <c r="I37" s="15"/>
      <c r="J37" s="15"/>
      <c r="K37" s="15"/>
      <c r="L37" s="15"/>
      <c r="M37" s="15"/>
      <c r="N37" s="15"/>
      <c r="O37" s="15"/>
      <c r="P37" s="15"/>
    </row>
  </sheetData>
  <printOptions gridLines="1"/>
  <pageMargins left="0.74803149606299213" right="0.74803149606299213" top="0.98425196850393704" bottom="0.98425196850393704" header="0.51181102362204722" footer="0.51181102362204722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R48"/>
  <sheetViews>
    <sheetView topLeftCell="A7" zoomScale="85" zoomScaleNormal="85" workbookViewId="0">
      <selection activeCell="B1" sqref="B1:Q45"/>
    </sheetView>
  </sheetViews>
  <sheetFormatPr defaultRowHeight="14.4" x14ac:dyDescent="0.3"/>
  <cols>
    <col min="1" max="1" width="3" customWidth="1"/>
    <col min="2" max="2" width="17.33203125" customWidth="1"/>
    <col min="3" max="3" width="14.33203125" customWidth="1"/>
    <col min="4" max="4" width="19.5546875" customWidth="1"/>
    <col min="5" max="5" width="8.6640625" customWidth="1"/>
    <col min="6" max="6" width="8.88671875" customWidth="1"/>
    <col min="8" max="17" width="8.88671875" style="15"/>
  </cols>
  <sheetData>
    <row r="1" spans="2:18" ht="28.8" x14ac:dyDescent="0.55000000000000004">
      <c r="B1" s="22" t="s">
        <v>56</v>
      </c>
      <c r="C1" s="6"/>
      <c r="D1" s="6"/>
      <c r="E1" s="6"/>
      <c r="F1" s="6"/>
      <c r="G1" s="6"/>
      <c r="H1" s="11"/>
      <c r="I1" s="11"/>
      <c r="J1" s="11"/>
      <c r="K1" s="11"/>
      <c r="L1" s="11"/>
      <c r="M1" s="11"/>
      <c r="N1" s="11"/>
      <c r="O1" s="11"/>
      <c r="P1" s="11"/>
      <c r="Q1" s="11"/>
      <c r="R1" s="6"/>
    </row>
    <row r="2" spans="2:18" ht="15.6" x14ac:dyDescent="0.3">
      <c r="B2" s="6"/>
      <c r="C2" s="6"/>
      <c r="D2" s="6"/>
      <c r="E2" s="6"/>
      <c r="F2" s="6"/>
      <c r="G2" s="6"/>
      <c r="H2" s="11"/>
      <c r="I2" s="11"/>
      <c r="J2" s="11"/>
      <c r="K2" s="11"/>
      <c r="L2" s="11"/>
      <c r="M2" s="11"/>
      <c r="N2" s="11"/>
      <c r="O2" s="11"/>
      <c r="P2" s="11"/>
      <c r="Q2" s="11"/>
      <c r="R2" s="6"/>
    </row>
    <row r="3" spans="2:18" ht="15.6" x14ac:dyDescent="0.3">
      <c r="B3" s="7"/>
      <c r="C3" s="7"/>
      <c r="D3" s="7"/>
      <c r="E3" s="7"/>
      <c r="F3" s="7"/>
      <c r="G3" s="7">
        <v>171</v>
      </c>
      <c r="H3" s="12">
        <v>172</v>
      </c>
      <c r="I3" s="12">
        <v>173</v>
      </c>
      <c r="J3" s="12">
        <v>174</v>
      </c>
      <c r="K3" s="12">
        <v>175</v>
      </c>
      <c r="L3" s="12">
        <v>176</v>
      </c>
      <c r="M3" s="12">
        <v>177</v>
      </c>
      <c r="N3" s="12">
        <v>178</v>
      </c>
      <c r="O3" s="12">
        <v>179</v>
      </c>
      <c r="P3" s="12">
        <v>180</v>
      </c>
      <c r="Q3" s="12">
        <v>181</v>
      </c>
      <c r="R3" s="6"/>
    </row>
    <row r="4" spans="2:18" ht="15.6" x14ac:dyDescent="0.3">
      <c r="B4" s="7" t="s">
        <v>31</v>
      </c>
      <c r="C4" s="7" t="s">
        <v>29</v>
      </c>
      <c r="D4" s="7" t="s">
        <v>49</v>
      </c>
      <c r="E4" s="7" t="s">
        <v>35</v>
      </c>
      <c r="F4" s="8">
        <v>30000</v>
      </c>
      <c r="G4" s="8">
        <v>29962.198830409357</v>
      </c>
      <c r="H4" s="13">
        <v>29788</v>
      </c>
      <c r="I4" s="13">
        <v>29615.815028901736</v>
      </c>
      <c r="J4" s="13">
        <v>29445.6091954023</v>
      </c>
      <c r="K4" s="13">
        <v>29277.348571428571</v>
      </c>
      <c r="L4" s="13">
        <v>29111</v>
      </c>
      <c r="M4" s="13">
        <v>28946.531073446327</v>
      </c>
      <c r="N4" s="13">
        <v>28783.91011235955</v>
      </c>
      <c r="O4" s="13">
        <v>28623.106145251397</v>
      </c>
      <c r="P4" s="13">
        <v>28464.088888888888</v>
      </c>
      <c r="Q4" s="13">
        <v>28306.828729281769</v>
      </c>
      <c r="R4" s="6"/>
    </row>
    <row r="5" spans="2:18" ht="15.6" x14ac:dyDescent="0.3">
      <c r="B5" s="6"/>
      <c r="C5" s="6"/>
      <c r="D5" s="6"/>
      <c r="E5" s="6"/>
      <c r="F5" s="6"/>
      <c r="G5" s="6"/>
      <c r="H5" s="11"/>
      <c r="I5" s="11"/>
      <c r="J5" s="11"/>
      <c r="K5" s="11"/>
      <c r="L5" s="11"/>
      <c r="M5" s="11"/>
      <c r="N5" s="11"/>
      <c r="O5" s="11"/>
      <c r="P5" s="11"/>
      <c r="Q5" s="11"/>
      <c r="R5" s="6"/>
    </row>
    <row r="6" spans="2:18" ht="18" x14ac:dyDescent="0.35">
      <c r="B6" s="17" t="s">
        <v>30</v>
      </c>
      <c r="C6" s="6">
        <v>322</v>
      </c>
      <c r="D6" s="9">
        <v>1450701</v>
      </c>
      <c r="E6" s="6">
        <v>45</v>
      </c>
      <c r="F6" s="10">
        <v>48.356699999999996</v>
      </c>
      <c r="G6" s="10">
        <v>48.417708199961901</v>
      </c>
      <c r="H6" s="14">
        <v>48.700852692359341</v>
      </c>
      <c r="I6" s="14">
        <v>48.983997184756774</v>
      </c>
      <c r="J6" s="14">
        <v>49.267141677154214</v>
      </c>
      <c r="K6" s="14">
        <v>49.550286169551654</v>
      </c>
      <c r="L6" s="14">
        <v>49.833430661949095</v>
      </c>
      <c r="M6" s="14">
        <v>50.116575154346528</v>
      </c>
      <c r="N6" s="14">
        <v>50.399719646743968</v>
      </c>
      <c r="O6" s="14">
        <v>50.682864139141408</v>
      </c>
      <c r="P6" s="14">
        <v>50.966008631538848</v>
      </c>
      <c r="Q6" s="14">
        <v>51.249153123936281</v>
      </c>
      <c r="R6" s="6"/>
    </row>
    <row r="7" spans="2:18" ht="18" x14ac:dyDescent="0.35">
      <c r="B7" s="17" t="s">
        <v>32</v>
      </c>
      <c r="C7" s="6">
        <v>398</v>
      </c>
      <c r="D7" s="9">
        <v>581231</v>
      </c>
      <c r="E7" s="6">
        <v>18</v>
      </c>
      <c r="F7" s="10">
        <v>19.374366666666667</v>
      </c>
      <c r="G7" s="10">
        <v>19.398809923459112</v>
      </c>
      <c r="H7" s="14">
        <v>19.512253256344838</v>
      </c>
      <c r="I7" s="14">
        <v>19.625696589230561</v>
      </c>
      <c r="J7" s="14">
        <v>19.739139922116287</v>
      </c>
      <c r="K7" s="14">
        <v>19.852583255002013</v>
      </c>
      <c r="L7" s="14">
        <v>19.96602658788774</v>
      </c>
      <c r="M7" s="14">
        <v>20.079469920773466</v>
      </c>
      <c r="N7" s="14">
        <v>20.192913253659192</v>
      </c>
      <c r="O7" s="14">
        <v>20.306356586544918</v>
      </c>
      <c r="P7" s="14">
        <v>20.419799919430645</v>
      </c>
      <c r="Q7" s="14">
        <v>20.533243252316367</v>
      </c>
      <c r="R7" s="6"/>
    </row>
    <row r="8" spans="2:18" ht="15.6" x14ac:dyDescent="0.3">
      <c r="B8" s="6"/>
      <c r="C8" s="6"/>
      <c r="D8" s="9"/>
      <c r="E8" s="6"/>
      <c r="F8" s="10"/>
      <c r="G8" s="10"/>
      <c r="H8" s="14"/>
      <c r="I8" s="14"/>
      <c r="J8" s="14"/>
      <c r="K8" s="14"/>
      <c r="L8" s="14"/>
      <c r="M8" s="14"/>
      <c r="N8" s="14"/>
      <c r="O8" s="14"/>
      <c r="P8" s="14"/>
      <c r="Q8" s="14"/>
      <c r="R8" s="6"/>
    </row>
    <row r="9" spans="2:18" ht="18" x14ac:dyDescent="0.35">
      <c r="B9" s="17" t="s">
        <v>36</v>
      </c>
      <c r="C9" s="6" t="s">
        <v>33</v>
      </c>
      <c r="D9" s="9"/>
      <c r="E9" s="6"/>
      <c r="F9" s="10"/>
      <c r="G9" s="10"/>
      <c r="H9" s="14"/>
      <c r="I9" s="14"/>
      <c r="J9" s="14"/>
      <c r="K9" s="14"/>
      <c r="L9" s="14"/>
      <c r="M9" s="14"/>
      <c r="N9" s="14"/>
      <c r="O9" s="14"/>
      <c r="P9" s="14"/>
      <c r="Q9" s="14"/>
      <c r="R9" s="6"/>
    </row>
    <row r="10" spans="2:18" ht="15.6" x14ac:dyDescent="0.3">
      <c r="B10" s="6" t="s">
        <v>7</v>
      </c>
      <c r="C10" s="6">
        <v>149</v>
      </c>
      <c r="D10" s="9">
        <v>166321</v>
      </c>
      <c r="E10" s="6">
        <v>5</v>
      </c>
      <c r="F10" s="10">
        <v>5.5440333333333296</v>
      </c>
      <c r="G10" s="10">
        <v>5.5510278448321628</v>
      </c>
      <c r="H10" s="14">
        <v>5.5834899959715321</v>
      </c>
      <c r="I10" s="14">
        <v>5.6159521471109013</v>
      </c>
      <c r="J10" s="14">
        <v>5.6484142982502705</v>
      </c>
      <c r="K10" s="14">
        <v>5.6808764493896406</v>
      </c>
      <c r="L10" s="14">
        <v>5.7133386005290099</v>
      </c>
      <c r="M10" s="14">
        <v>5.7458007516683791</v>
      </c>
      <c r="N10" s="14">
        <v>5.7782629028077483</v>
      </c>
      <c r="O10" s="14">
        <v>5.8107250539471176</v>
      </c>
      <c r="P10" s="14">
        <v>5.8431872050864877</v>
      </c>
      <c r="Q10" s="14">
        <v>5.875649356225856</v>
      </c>
      <c r="R10" s="6"/>
    </row>
    <row r="11" spans="2:18" ht="15.6" x14ac:dyDescent="0.3">
      <c r="B11" s="6" t="s">
        <v>9</v>
      </c>
      <c r="C11" s="6">
        <v>236</v>
      </c>
      <c r="D11" s="9">
        <v>276451</v>
      </c>
      <c r="E11" s="6">
        <v>8</v>
      </c>
      <c r="F11" s="10">
        <v>9.2150333333333325</v>
      </c>
      <c r="G11" s="10">
        <v>9.2266592837446595</v>
      </c>
      <c r="H11" s="14">
        <v>9.2806163555794274</v>
      </c>
      <c r="I11" s="14">
        <v>9.3345734274141918</v>
      </c>
      <c r="J11" s="14">
        <v>9.3885304992489562</v>
      </c>
      <c r="K11" s="14">
        <v>9.4424875710837206</v>
      </c>
      <c r="L11" s="14">
        <v>9.496444642918485</v>
      </c>
      <c r="M11" s="14">
        <v>9.5504017147532494</v>
      </c>
      <c r="N11" s="14">
        <v>9.604358786588012</v>
      </c>
      <c r="O11" s="14">
        <v>9.6583158584227764</v>
      </c>
      <c r="P11" s="14">
        <v>9.7122729302575408</v>
      </c>
      <c r="Q11" s="14">
        <v>9.7662300020923052</v>
      </c>
      <c r="R11" s="6"/>
    </row>
    <row r="12" spans="2:18" ht="15.6" x14ac:dyDescent="0.3">
      <c r="B12" s="6" t="s">
        <v>14</v>
      </c>
      <c r="C12" s="6">
        <v>73</v>
      </c>
      <c r="D12" s="9">
        <v>35087</v>
      </c>
      <c r="E12" s="6">
        <v>0</v>
      </c>
      <c r="F12" s="10">
        <v>1.1695666666666666</v>
      </c>
      <c r="G12" s="10">
        <v>1.1710422255254964</v>
      </c>
      <c r="H12" s="14">
        <v>1.1778904256747684</v>
      </c>
      <c r="I12" s="14">
        <v>1.1847386258240402</v>
      </c>
      <c r="J12" s="14">
        <v>1.1915868259733122</v>
      </c>
      <c r="K12" s="14">
        <v>1.198435026122584</v>
      </c>
      <c r="L12" s="14">
        <v>1.205283226271856</v>
      </c>
      <c r="M12" s="14">
        <v>1.212131426421128</v>
      </c>
      <c r="N12" s="14">
        <v>1.2189796265703998</v>
      </c>
      <c r="O12" s="14">
        <v>1.2258278267196716</v>
      </c>
      <c r="P12" s="14">
        <v>1.2326760268689436</v>
      </c>
      <c r="Q12" s="14">
        <v>1.2395242270182154</v>
      </c>
      <c r="R12" s="6"/>
    </row>
    <row r="13" spans="2:18" ht="15.6" x14ac:dyDescent="0.3">
      <c r="B13" s="6" t="s">
        <v>18</v>
      </c>
      <c r="C13" s="6">
        <v>152</v>
      </c>
      <c r="D13" s="9">
        <v>137231</v>
      </c>
      <c r="E13" s="6">
        <v>4</v>
      </c>
      <c r="F13" s="10">
        <v>4.5743666666666662</v>
      </c>
      <c r="G13" s="10">
        <v>4.5801378188813349</v>
      </c>
      <c r="H13" s="14">
        <v>4.6069222505706993</v>
      </c>
      <c r="I13" s="14">
        <v>4.6337066822600637</v>
      </c>
      <c r="J13" s="14">
        <v>4.6604911139494289</v>
      </c>
      <c r="K13" s="14">
        <v>4.6872755456387933</v>
      </c>
      <c r="L13" s="14">
        <v>4.7140599773281577</v>
      </c>
      <c r="M13" s="14">
        <v>4.7408444090175221</v>
      </c>
      <c r="N13" s="14">
        <v>4.7676288407068865</v>
      </c>
      <c r="O13" s="14">
        <v>4.7944132723962509</v>
      </c>
      <c r="P13" s="14">
        <v>4.8211977040856162</v>
      </c>
      <c r="Q13" s="14">
        <v>4.8479821357749797</v>
      </c>
      <c r="R13" s="6"/>
    </row>
    <row r="14" spans="2:18" ht="15.6" x14ac:dyDescent="0.3">
      <c r="B14" s="6" t="s">
        <v>22</v>
      </c>
      <c r="C14" s="6">
        <v>110</v>
      </c>
      <c r="D14" s="9">
        <v>69995</v>
      </c>
      <c r="E14" s="6">
        <v>3</v>
      </c>
      <c r="F14" s="10">
        <v>2.3331666666666666</v>
      </c>
      <c r="G14" s="10">
        <v>2.3361102566664895</v>
      </c>
      <c r="H14" s="14">
        <v>2.3497717201557675</v>
      </c>
      <c r="I14" s="14">
        <v>2.3634331836450451</v>
      </c>
      <c r="J14" s="14">
        <v>2.3770946471343226</v>
      </c>
      <c r="K14" s="14">
        <v>2.3907561106236006</v>
      </c>
      <c r="L14" s="14">
        <v>2.4044175741128782</v>
      </c>
      <c r="M14" s="14">
        <v>2.4180790376021561</v>
      </c>
      <c r="N14" s="14">
        <v>2.4317405010914337</v>
      </c>
      <c r="O14" s="14">
        <v>2.4454019645807112</v>
      </c>
      <c r="P14" s="14">
        <v>2.4590634280699892</v>
      </c>
      <c r="Q14" s="14">
        <v>2.4727248915592668</v>
      </c>
      <c r="R14" s="6"/>
    </row>
    <row r="15" spans="2:18" ht="15.6" x14ac:dyDescent="0.3">
      <c r="B15" s="6" t="s">
        <v>23</v>
      </c>
      <c r="C15" s="6">
        <v>79</v>
      </c>
      <c r="D15" s="9">
        <v>69819</v>
      </c>
      <c r="E15" s="6">
        <v>4</v>
      </c>
      <c r="F15" s="10">
        <v>2.3273000000000001</v>
      </c>
      <c r="G15" s="10">
        <v>2.330236188444855</v>
      </c>
      <c r="H15" s="14">
        <v>2.3438633006579832</v>
      </c>
      <c r="I15" s="14">
        <v>2.3574904128711109</v>
      </c>
      <c r="J15" s="14">
        <v>2.3711175250842387</v>
      </c>
      <c r="K15" s="14">
        <v>2.3847446372973664</v>
      </c>
      <c r="L15" s="14">
        <v>2.3983717495104941</v>
      </c>
      <c r="M15" s="14">
        <v>2.4119988617236223</v>
      </c>
      <c r="N15" s="14">
        <v>2.4256259739367501</v>
      </c>
      <c r="O15" s="14">
        <v>2.4392530861498778</v>
      </c>
      <c r="P15" s="14">
        <v>2.4528801983630055</v>
      </c>
      <c r="Q15" s="14">
        <v>2.4665073105761333</v>
      </c>
      <c r="R15" s="6"/>
    </row>
    <row r="16" spans="2:18" ht="15.6" x14ac:dyDescent="0.3">
      <c r="B16" s="6" t="s">
        <v>34</v>
      </c>
      <c r="C16" s="6">
        <v>799</v>
      </c>
      <c r="D16" s="9">
        <v>754904</v>
      </c>
      <c r="E16" s="6">
        <v>24</v>
      </c>
      <c r="F16" s="10">
        <v>25.163466666666668</v>
      </c>
      <c r="G16" s="10">
        <v>25.195213618095003</v>
      </c>
      <c r="H16" s="14">
        <v>25.342554048610175</v>
      </c>
      <c r="I16" s="14">
        <v>25.489894479125354</v>
      </c>
      <c r="J16" s="14">
        <v>25.637234909640533</v>
      </c>
      <c r="K16" s="14">
        <v>25.784575340155705</v>
      </c>
      <c r="L16" s="14">
        <v>25.93191577067088</v>
      </c>
      <c r="M16" s="14">
        <v>26.079256201186055</v>
      </c>
      <c r="N16" s="14">
        <v>26.226596631701231</v>
      </c>
      <c r="O16" s="14">
        <v>26.37393706221641</v>
      </c>
      <c r="P16" s="14">
        <v>26.521277492731581</v>
      </c>
      <c r="Q16" s="14">
        <v>26.668617923246757</v>
      </c>
      <c r="R16" s="6"/>
    </row>
    <row r="17" spans="2:18" ht="15.6" x14ac:dyDescent="0.3">
      <c r="B17" s="6"/>
      <c r="C17" s="6"/>
      <c r="D17" s="9"/>
      <c r="E17" s="6"/>
      <c r="F17" s="10"/>
      <c r="G17" s="1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6"/>
    </row>
    <row r="18" spans="2:18" ht="18" x14ac:dyDescent="0.35">
      <c r="B18" s="17" t="s">
        <v>37</v>
      </c>
      <c r="C18" s="6" t="s">
        <v>38</v>
      </c>
      <c r="D18" s="9"/>
      <c r="E18" s="6"/>
      <c r="F18" s="10"/>
      <c r="G18" s="1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6"/>
    </row>
    <row r="19" spans="2:18" ht="15.6" x14ac:dyDescent="0.3">
      <c r="B19" s="6" t="s">
        <v>4</v>
      </c>
      <c r="C19" s="6">
        <v>89</v>
      </c>
      <c r="D19" s="9">
        <v>81201</v>
      </c>
      <c r="E19" s="6">
        <v>5</v>
      </c>
      <c r="F19" s="10">
        <v>2.7067000000000001</v>
      </c>
      <c r="G19" s="10">
        <v>2.710114850368964</v>
      </c>
      <c r="H19" s="14">
        <v>2.7259634752249227</v>
      </c>
      <c r="I19" s="14">
        <v>2.7418121000808813</v>
      </c>
      <c r="J19" s="14">
        <v>2.7576607249368403</v>
      </c>
      <c r="K19" s="14">
        <v>2.7735093497927994</v>
      </c>
      <c r="L19" s="14">
        <v>2.789357974648758</v>
      </c>
      <c r="M19" s="14">
        <v>2.8052065995047171</v>
      </c>
      <c r="N19" s="14">
        <v>2.8210552243606761</v>
      </c>
      <c r="O19" s="14">
        <v>2.8369038492166347</v>
      </c>
      <c r="P19" s="14">
        <v>2.8527524740725938</v>
      </c>
      <c r="Q19" s="14">
        <v>2.8686010989285524</v>
      </c>
      <c r="R19" s="6"/>
    </row>
    <row r="20" spans="2:18" ht="15.6" x14ac:dyDescent="0.3">
      <c r="B20" s="6" t="s">
        <v>20</v>
      </c>
      <c r="C20" s="6">
        <v>70</v>
      </c>
      <c r="D20" s="9">
        <v>64832</v>
      </c>
      <c r="E20" s="6"/>
      <c r="F20" s="10">
        <v>2.1610666666666667</v>
      </c>
      <c r="G20" s="10">
        <v>2.1637931303693385</v>
      </c>
      <c r="H20" s="14">
        <v>2.1764468913656505</v>
      </c>
      <c r="I20" s="14">
        <v>2.1891006523619625</v>
      </c>
      <c r="J20" s="14">
        <v>2.2017544133582745</v>
      </c>
      <c r="K20" s="14">
        <v>2.2144081743545865</v>
      </c>
      <c r="L20" s="14">
        <v>2.2270619353508985</v>
      </c>
      <c r="M20" s="14">
        <v>2.23971569634721</v>
      </c>
      <c r="N20" s="14">
        <v>2.252369457343522</v>
      </c>
      <c r="O20" s="14">
        <v>2.265023218339834</v>
      </c>
      <c r="P20" s="14">
        <v>2.277676979336146</v>
      </c>
      <c r="Q20" s="14">
        <v>2.290330740332458</v>
      </c>
      <c r="R20" s="6"/>
    </row>
    <row r="21" spans="2:18" ht="15.6" x14ac:dyDescent="0.3">
      <c r="B21" s="6" t="s">
        <v>17</v>
      </c>
      <c r="C21" s="6">
        <v>43</v>
      </c>
      <c r="D21" s="9">
        <v>139100</v>
      </c>
      <c r="E21" s="6">
        <v>5</v>
      </c>
      <c r="F21" s="10">
        <v>4.6366666666666667</v>
      </c>
      <c r="G21" s="10">
        <v>4.6425164183485776</v>
      </c>
      <c r="H21" s="14">
        <v>4.6696656371693299</v>
      </c>
      <c r="I21" s="14">
        <v>4.6968148559900813</v>
      </c>
      <c r="J21" s="14">
        <v>4.7239640748108336</v>
      </c>
      <c r="K21" s="14">
        <v>4.7511132936315859</v>
      </c>
      <c r="L21" s="14">
        <v>4.7782625124523372</v>
      </c>
      <c r="M21" s="14">
        <v>4.8054117312730895</v>
      </c>
      <c r="N21" s="14">
        <v>4.8325609500938418</v>
      </c>
      <c r="O21" s="14">
        <v>4.8597101689145932</v>
      </c>
      <c r="P21" s="14">
        <v>4.8868593877353455</v>
      </c>
      <c r="Q21" s="14">
        <v>4.9140086065560968</v>
      </c>
      <c r="R21" s="6"/>
    </row>
    <row r="22" spans="2:18" ht="15.6" x14ac:dyDescent="0.3">
      <c r="B22" s="6" t="s">
        <v>19</v>
      </c>
      <c r="C22" s="6">
        <v>92</v>
      </c>
      <c r="D22" s="9">
        <v>220296</v>
      </c>
      <c r="E22" s="6">
        <v>6</v>
      </c>
      <c r="F22" s="10">
        <v>7.3432000000000004</v>
      </c>
      <c r="G22" s="10">
        <v>7.352464391779427</v>
      </c>
      <c r="H22" s="14">
        <v>7.395461259567611</v>
      </c>
      <c r="I22" s="14">
        <v>7.4384581273557941</v>
      </c>
      <c r="J22" s="14">
        <v>7.4814549951439782</v>
      </c>
      <c r="K22" s="14">
        <v>7.5244518629321631</v>
      </c>
      <c r="L22" s="14">
        <v>7.5674487307203462</v>
      </c>
      <c r="M22" s="14">
        <v>7.6104455985085302</v>
      </c>
      <c r="N22" s="14">
        <v>7.6534424662967142</v>
      </c>
      <c r="O22" s="14">
        <v>7.6964393340848973</v>
      </c>
      <c r="P22" s="14">
        <v>7.7394362018730813</v>
      </c>
      <c r="Q22" s="14">
        <v>7.7824330696612645</v>
      </c>
      <c r="R22" s="6"/>
    </row>
    <row r="23" spans="2:18" ht="15.6" x14ac:dyDescent="0.3">
      <c r="B23" s="6" t="s">
        <v>26</v>
      </c>
      <c r="C23" s="6">
        <v>105</v>
      </c>
      <c r="D23" s="9">
        <v>95840</v>
      </c>
      <c r="E23" s="6"/>
      <c r="F23" s="10">
        <v>3.1946666666666665</v>
      </c>
      <c r="G23" s="10">
        <v>3.1986971497809327</v>
      </c>
      <c r="H23" s="14">
        <v>3.217402981066201</v>
      </c>
      <c r="I23" s="14">
        <v>3.2361088123514694</v>
      </c>
      <c r="J23" s="14">
        <v>3.2548146436367382</v>
      </c>
      <c r="K23" s="14">
        <v>3.273520474922007</v>
      </c>
      <c r="L23" s="14">
        <v>3.2922263062072754</v>
      </c>
      <c r="M23" s="14">
        <v>3.3109321374925442</v>
      </c>
      <c r="N23" s="14">
        <v>3.329637968777813</v>
      </c>
      <c r="O23" s="14">
        <v>3.3483438000630814</v>
      </c>
      <c r="P23" s="14">
        <v>3.3670496313483502</v>
      </c>
      <c r="Q23" s="14">
        <v>3.3857554626336186</v>
      </c>
      <c r="R23" s="6"/>
    </row>
    <row r="24" spans="2:18" ht="15.6" x14ac:dyDescent="0.3">
      <c r="B24" s="6" t="s">
        <v>16</v>
      </c>
      <c r="C24" s="6">
        <v>54</v>
      </c>
      <c r="D24" s="9">
        <v>46634</v>
      </c>
      <c r="E24" s="6">
        <v>4</v>
      </c>
      <c r="F24" s="10">
        <v>1.5544666666666667</v>
      </c>
      <c r="G24" s="10">
        <v>1.5564278264073874</v>
      </c>
      <c r="H24" s="14">
        <v>1.5655297435208808</v>
      </c>
      <c r="I24" s="14">
        <v>1.5746316606343742</v>
      </c>
      <c r="J24" s="14">
        <v>1.5837335777478678</v>
      </c>
      <c r="K24" s="14">
        <v>1.5928354948613614</v>
      </c>
      <c r="L24" s="14">
        <v>1.6019374119748548</v>
      </c>
      <c r="M24" s="14">
        <v>1.6110393290883485</v>
      </c>
      <c r="N24" s="14">
        <v>1.6201412462018419</v>
      </c>
      <c r="O24" s="14">
        <v>1.6292431633153353</v>
      </c>
      <c r="P24" s="14">
        <v>1.6383450804288289</v>
      </c>
      <c r="Q24" s="14">
        <v>1.6474469975423223</v>
      </c>
      <c r="R24" s="6"/>
    </row>
    <row r="25" spans="2:18" ht="15.6" x14ac:dyDescent="0.3">
      <c r="B25" s="6" t="s">
        <v>34</v>
      </c>
      <c r="C25" s="6">
        <v>453</v>
      </c>
      <c r="D25" s="9">
        <v>647903</v>
      </c>
      <c r="E25" s="6">
        <v>20</v>
      </c>
      <c r="F25" s="10">
        <v>21.596766666666667</v>
      </c>
      <c r="G25" s="10">
        <v>21.624013767054628</v>
      </c>
      <c r="H25" s="14">
        <v>21.750469987914595</v>
      </c>
      <c r="I25" s="14">
        <v>21.876926208774563</v>
      </c>
      <c r="J25" s="14">
        <v>22.003382429634531</v>
      </c>
      <c r="K25" s="14">
        <v>22.129838650494506</v>
      </c>
      <c r="L25" s="14">
        <v>22.256294871354473</v>
      </c>
      <c r="M25" s="14">
        <v>22.382751092214441</v>
      </c>
      <c r="N25" s="14">
        <v>22.509207313074409</v>
      </c>
      <c r="O25" s="14">
        <v>22.635663533934377</v>
      </c>
      <c r="P25" s="14">
        <v>22.762119754794345</v>
      </c>
      <c r="Q25" s="14">
        <v>22.888575975654309</v>
      </c>
      <c r="R25" s="6"/>
    </row>
    <row r="26" spans="2:18" ht="15.6" x14ac:dyDescent="0.3">
      <c r="B26" s="6"/>
      <c r="C26" s="6"/>
      <c r="D26" s="9"/>
      <c r="E26" s="6"/>
      <c r="F26" s="10"/>
      <c r="G26" s="1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6"/>
    </row>
    <row r="27" spans="2:18" ht="18" x14ac:dyDescent="0.35">
      <c r="B27" s="17" t="s">
        <v>39</v>
      </c>
      <c r="C27" s="6" t="s">
        <v>40</v>
      </c>
      <c r="D27" s="9"/>
      <c r="E27" s="6"/>
      <c r="F27" s="10"/>
      <c r="G27" s="10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6"/>
    </row>
    <row r="28" spans="2:18" ht="15.6" x14ac:dyDescent="0.3">
      <c r="B28" s="6" t="s">
        <v>11</v>
      </c>
      <c r="C28" s="6">
        <v>89</v>
      </c>
      <c r="D28" s="9">
        <v>246977</v>
      </c>
      <c r="E28" s="6">
        <v>8</v>
      </c>
      <c r="F28" s="10">
        <v>8.232566666666667</v>
      </c>
      <c r="G28" s="10">
        <v>8.242953108946633</v>
      </c>
      <c r="H28" s="14">
        <v>8.2911575130925197</v>
      </c>
      <c r="I28" s="14">
        <v>8.3393619172384064</v>
      </c>
      <c r="J28" s="14">
        <v>8.387566321384293</v>
      </c>
      <c r="K28" s="14">
        <v>8.4357707255301815</v>
      </c>
      <c r="L28" s="14">
        <v>8.4839751296760681</v>
      </c>
      <c r="M28" s="14">
        <v>8.5321795338219548</v>
      </c>
      <c r="N28" s="14">
        <v>8.5803839379678415</v>
      </c>
      <c r="O28" s="14">
        <v>8.6285883421137282</v>
      </c>
      <c r="P28" s="14">
        <v>8.6767927462596148</v>
      </c>
      <c r="Q28" s="14">
        <v>8.7249971504055015</v>
      </c>
      <c r="R28" s="6"/>
    </row>
    <row r="29" spans="2:18" ht="15.6" x14ac:dyDescent="0.3">
      <c r="B29" s="6" t="s">
        <v>13</v>
      </c>
      <c r="C29" s="6">
        <v>97</v>
      </c>
      <c r="D29" s="9">
        <v>91657</v>
      </c>
      <c r="E29" s="6">
        <v>5</v>
      </c>
      <c r="F29" s="10">
        <v>3.0552333333333332</v>
      </c>
      <c r="G29" s="10">
        <v>3.059087903354246</v>
      </c>
      <c r="H29" s="14">
        <v>3.0769773062978381</v>
      </c>
      <c r="I29" s="14">
        <v>3.0948667092414301</v>
      </c>
      <c r="J29" s="14">
        <v>3.1127561121850222</v>
      </c>
      <c r="K29" s="14">
        <v>3.1306455151286143</v>
      </c>
      <c r="L29" s="14">
        <v>3.1485349180722064</v>
      </c>
      <c r="M29" s="14">
        <v>3.1664243210157985</v>
      </c>
      <c r="N29" s="14">
        <v>3.1843137239593906</v>
      </c>
      <c r="O29" s="14">
        <v>3.2022031269029827</v>
      </c>
      <c r="P29" s="14">
        <v>3.2200925298465748</v>
      </c>
      <c r="Q29" s="14">
        <v>3.2379819327901664</v>
      </c>
      <c r="R29" s="6"/>
    </row>
    <row r="30" spans="2:18" ht="15.6" x14ac:dyDescent="0.3">
      <c r="B30" s="6" t="s">
        <v>21</v>
      </c>
      <c r="C30" s="6">
        <v>86</v>
      </c>
      <c r="D30" s="9">
        <v>82668</v>
      </c>
      <c r="E30" s="6"/>
      <c r="F30" s="10">
        <v>2.7555999999999998</v>
      </c>
      <c r="G30" s="10">
        <v>2.7590765440117919</v>
      </c>
      <c r="H30" s="14">
        <v>2.7752114945615682</v>
      </c>
      <c r="I30" s="14">
        <v>2.791346445111345</v>
      </c>
      <c r="J30" s="14">
        <v>2.8074813956611213</v>
      </c>
      <c r="K30" s="14">
        <v>2.8236163462108981</v>
      </c>
      <c r="L30" s="14">
        <v>2.8397512967606748</v>
      </c>
      <c r="M30" s="14">
        <v>2.8558862473104512</v>
      </c>
      <c r="N30" s="14">
        <v>2.8720211978602279</v>
      </c>
      <c r="O30" s="14">
        <v>2.8881561484100042</v>
      </c>
      <c r="P30" s="14">
        <v>2.904291098959781</v>
      </c>
      <c r="Q30" s="14">
        <v>2.9204260495095573</v>
      </c>
      <c r="R30" s="6"/>
    </row>
    <row r="31" spans="2:18" ht="15.6" x14ac:dyDescent="0.3">
      <c r="B31" s="6" t="s">
        <v>24</v>
      </c>
      <c r="C31" s="6">
        <v>175</v>
      </c>
      <c r="D31" s="9">
        <v>167661</v>
      </c>
      <c r="E31" s="6">
        <v>5</v>
      </c>
      <c r="F31" s="10">
        <v>5.5887000000000002</v>
      </c>
      <c r="G31" s="10">
        <v>5.5957508642468792</v>
      </c>
      <c r="H31" s="14">
        <v>5.6284745535114808</v>
      </c>
      <c r="I31" s="14">
        <v>5.6611982427760825</v>
      </c>
      <c r="J31" s="14">
        <v>5.6939219320406842</v>
      </c>
      <c r="K31" s="14">
        <v>5.7266456213052859</v>
      </c>
      <c r="L31" s="14">
        <v>5.7593693105698875</v>
      </c>
      <c r="M31" s="14">
        <v>5.7920929998344892</v>
      </c>
      <c r="N31" s="14">
        <v>5.8248166890990909</v>
      </c>
      <c r="O31" s="14">
        <v>5.8575403783636926</v>
      </c>
      <c r="P31" s="14">
        <v>5.8902640676282942</v>
      </c>
      <c r="Q31" s="14">
        <v>5.9229877568928959</v>
      </c>
      <c r="R31" s="6"/>
    </row>
    <row r="32" spans="2:18" ht="15.6" x14ac:dyDescent="0.3">
      <c r="B32" s="6" t="s">
        <v>25</v>
      </c>
      <c r="C32" s="6">
        <v>129</v>
      </c>
      <c r="D32" s="9">
        <v>127085</v>
      </c>
      <c r="E32" s="6">
        <v>4</v>
      </c>
      <c r="F32" s="10">
        <v>4.2361666666666666</v>
      </c>
      <c r="G32" s="10">
        <v>4.2415111360591586</v>
      </c>
      <c r="H32" s="14">
        <v>4.2663152947495639</v>
      </c>
      <c r="I32" s="14">
        <v>4.2911194534399675</v>
      </c>
      <c r="J32" s="14">
        <v>4.3159236121303728</v>
      </c>
      <c r="K32" s="14">
        <v>4.3407277708207772</v>
      </c>
      <c r="L32" s="14">
        <v>4.3655319295111816</v>
      </c>
      <c r="M32" s="14">
        <v>4.3903360882015861</v>
      </c>
      <c r="N32" s="14">
        <v>4.4151402468919905</v>
      </c>
      <c r="O32" s="14">
        <v>4.4399444055823949</v>
      </c>
      <c r="P32" s="14">
        <v>4.4647485642727993</v>
      </c>
      <c r="Q32" s="14">
        <v>4.4895527229632037</v>
      </c>
      <c r="R32" s="6"/>
    </row>
    <row r="33" spans="2:18" ht="15.6" x14ac:dyDescent="0.3">
      <c r="B33" s="6" t="s">
        <v>3</v>
      </c>
      <c r="C33" s="6">
        <v>54</v>
      </c>
      <c r="D33" s="9">
        <v>61931</v>
      </c>
      <c r="E33" s="6">
        <v>5</v>
      </c>
      <c r="F33" s="10">
        <v>2.0643666666666665</v>
      </c>
      <c r="G33" s="10">
        <v>2.0669711308752392</v>
      </c>
      <c r="H33" s="14">
        <v>2.0790586813481937</v>
      </c>
      <c r="I33" s="14">
        <v>2.0911462318211482</v>
      </c>
      <c r="J33" s="14">
        <v>2.1032337822941032</v>
      </c>
      <c r="K33" s="14">
        <v>2.1153213327670577</v>
      </c>
      <c r="L33" s="14">
        <v>2.1274088832400122</v>
      </c>
      <c r="M33" s="14">
        <v>2.1394964337129672</v>
      </c>
      <c r="N33" s="14">
        <v>2.1515839841859217</v>
      </c>
      <c r="O33" s="14">
        <v>2.1636715346588762</v>
      </c>
      <c r="P33" s="14">
        <v>2.1757590851318311</v>
      </c>
      <c r="Q33" s="14">
        <v>2.1878466356047852</v>
      </c>
      <c r="R33" s="6"/>
    </row>
    <row r="34" spans="2:18" ht="15.6" x14ac:dyDescent="0.3">
      <c r="B34" s="6" t="s">
        <v>12</v>
      </c>
      <c r="C34" s="6">
        <v>113</v>
      </c>
      <c r="D34" s="9">
        <v>103685</v>
      </c>
      <c r="E34" s="6"/>
      <c r="F34" s="10">
        <v>3.4561666666666668</v>
      </c>
      <c r="G34" s="10">
        <v>3.4605270656827627</v>
      </c>
      <c r="H34" s="14">
        <v>3.4807640660668726</v>
      </c>
      <c r="I34" s="14">
        <v>3.5010010664509821</v>
      </c>
      <c r="J34" s="14">
        <v>3.521238066835092</v>
      </c>
      <c r="K34" s="14">
        <v>3.5414750672192019</v>
      </c>
      <c r="L34" s="14">
        <v>3.5617120676033114</v>
      </c>
      <c r="M34" s="14">
        <v>3.5819490679874213</v>
      </c>
      <c r="N34" s="14">
        <v>3.6021860683715308</v>
      </c>
      <c r="O34" s="14">
        <v>3.6224230687556407</v>
      </c>
      <c r="P34" s="14">
        <v>3.6426600691397506</v>
      </c>
      <c r="Q34" s="14">
        <v>3.6628970695238601</v>
      </c>
      <c r="R34" s="6"/>
    </row>
    <row r="35" spans="2:18" ht="15.6" x14ac:dyDescent="0.3">
      <c r="B35" s="6" t="s">
        <v>27</v>
      </c>
      <c r="C35" s="6">
        <v>124</v>
      </c>
      <c r="D35" s="9">
        <v>163527</v>
      </c>
      <c r="E35" s="6">
        <v>5</v>
      </c>
      <c r="F35" s="10">
        <v>5.4508999999999999</v>
      </c>
      <c r="G35" s="10">
        <v>5.4577770118137163</v>
      </c>
      <c r="H35" s="14">
        <v>5.4896938364442054</v>
      </c>
      <c r="I35" s="14">
        <v>5.5216106610746953</v>
      </c>
      <c r="J35" s="14">
        <v>5.5535274857051844</v>
      </c>
      <c r="K35" s="14">
        <v>5.5854443103356743</v>
      </c>
      <c r="L35" s="14">
        <v>5.6173611349661643</v>
      </c>
      <c r="M35" s="14">
        <v>5.6492779595966534</v>
      </c>
      <c r="N35" s="14">
        <v>5.6811947842271433</v>
      </c>
      <c r="O35" s="14">
        <v>5.7131116088576324</v>
      </c>
      <c r="P35" s="14">
        <v>5.7450284334881223</v>
      </c>
      <c r="Q35" s="14">
        <v>5.7769452581186114</v>
      </c>
      <c r="R35" s="6"/>
    </row>
    <row r="36" spans="2:18" ht="15.6" x14ac:dyDescent="0.3">
      <c r="B36" s="6" t="s">
        <v>28</v>
      </c>
      <c r="C36" s="6">
        <v>82</v>
      </c>
      <c r="D36" s="9">
        <v>155485</v>
      </c>
      <c r="E36" s="6">
        <v>5</v>
      </c>
      <c r="F36" s="10">
        <v>5.182833333333333</v>
      </c>
      <c r="G36" s="10">
        <v>5.1893721445501697</v>
      </c>
      <c r="H36" s="14">
        <v>5.2197193500738557</v>
      </c>
      <c r="I36" s="14">
        <v>5.2500665555975399</v>
      </c>
      <c r="J36" s="14">
        <v>5.2804137611212258</v>
      </c>
      <c r="K36" s="14">
        <v>5.3107609666449109</v>
      </c>
      <c r="L36" s="14">
        <v>5.341108172168596</v>
      </c>
      <c r="M36" s="14">
        <v>5.3714553776922811</v>
      </c>
      <c r="N36" s="14">
        <v>5.4018025832159662</v>
      </c>
      <c r="O36" s="14">
        <v>5.4321497887396513</v>
      </c>
      <c r="P36" s="14">
        <v>5.4624969942633372</v>
      </c>
      <c r="Q36" s="14">
        <v>5.4928441997870214</v>
      </c>
      <c r="R36" s="6"/>
    </row>
    <row r="37" spans="2:18" ht="15.6" x14ac:dyDescent="0.3">
      <c r="B37" s="6" t="s">
        <v>34</v>
      </c>
      <c r="C37" s="6">
        <v>949</v>
      </c>
      <c r="D37" s="9">
        <v>1200676</v>
      </c>
      <c r="E37" s="6">
        <v>37</v>
      </c>
      <c r="F37" s="10">
        <v>40.022533333333335</v>
      </c>
      <c r="G37" s="10">
        <v>40.073026909540594</v>
      </c>
      <c r="H37" s="14">
        <v>40.307372096146096</v>
      </c>
      <c r="I37" s="14">
        <v>40.541717282751598</v>
      </c>
      <c r="J37" s="14">
        <v>40.7760624693571</v>
      </c>
      <c r="K37" s="14">
        <v>41.010407655962602</v>
      </c>
      <c r="L37" s="14">
        <v>41.244752842568104</v>
      </c>
      <c r="M37" s="14">
        <v>41.479098029173599</v>
      </c>
      <c r="N37" s="14">
        <v>41.713443215779108</v>
      </c>
      <c r="O37" s="14">
        <v>41.947788402384603</v>
      </c>
      <c r="P37" s="14">
        <v>42.182133588990105</v>
      </c>
      <c r="Q37" s="14">
        <v>42.416478775595607</v>
      </c>
      <c r="R37" s="6"/>
    </row>
    <row r="38" spans="2:18" ht="15.6" x14ac:dyDescent="0.3">
      <c r="B38" s="6"/>
      <c r="C38" s="6"/>
      <c r="D38" s="9"/>
      <c r="E38" s="6"/>
      <c r="F38" s="10"/>
      <c r="G38" s="1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6"/>
    </row>
    <row r="39" spans="2:18" ht="18" x14ac:dyDescent="0.35">
      <c r="B39" s="17" t="s">
        <v>41</v>
      </c>
      <c r="C39" s="6" t="s">
        <v>52</v>
      </c>
      <c r="D39" s="9"/>
      <c r="E39" s="6"/>
      <c r="F39" s="10"/>
      <c r="G39" s="1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6"/>
    </row>
    <row r="40" spans="2:18" ht="15.6" x14ac:dyDescent="0.3">
      <c r="B40" s="6" t="s">
        <v>5</v>
      </c>
      <c r="C40" s="6">
        <v>151</v>
      </c>
      <c r="D40" s="9">
        <v>127419</v>
      </c>
      <c r="E40" s="6">
        <v>4</v>
      </c>
      <c r="F40" s="10">
        <v>4.2473000000000001</v>
      </c>
      <c r="G40" s="10">
        <v>4.2526585155252157</v>
      </c>
      <c r="H40" s="14">
        <v>4.2775278635692224</v>
      </c>
      <c r="I40" s="14">
        <v>4.3023972116132292</v>
      </c>
      <c r="J40" s="14">
        <v>4.3272665596572368</v>
      </c>
      <c r="K40" s="14">
        <v>4.3521359077012436</v>
      </c>
      <c r="L40" s="14">
        <v>4.3770052557452512</v>
      </c>
      <c r="M40" s="14">
        <v>4.401874603789258</v>
      </c>
      <c r="N40" s="14">
        <v>4.4267439518332656</v>
      </c>
      <c r="O40" s="14">
        <v>4.4516132998772724</v>
      </c>
      <c r="P40" s="14">
        <v>4.4764826479212791</v>
      </c>
      <c r="Q40" s="14">
        <v>4.5013519959652859</v>
      </c>
      <c r="R40" s="6"/>
    </row>
    <row r="41" spans="2:18" ht="15.6" x14ac:dyDescent="0.3">
      <c r="B41" s="6" t="s">
        <v>15</v>
      </c>
      <c r="C41" s="6">
        <v>173</v>
      </c>
      <c r="D41" s="9">
        <v>205444</v>
      </c>
      <c r="E41" s="6">
        <v>7</v>
      </c>
      <c r="F41" s="10">
        <v>6.8481333333333332</v>
      </c>
      <c r="G41" s="10">
        <v>6.8567731348037757</v>
      </c>
      <c r="H41" s="14">
        <v>6.8968712233114005</v>
      </c>
      <c r="I41" s="14">
        <v>6.9369693118190243</v>
      </c>
      <c r="J41" s="14">
        <v>6.9770674003266491</v>
      </c>
      <c r="K41" s="14">
        <v>7.0171654888342738</v>
      </c>
      <c r="L41" s="14">
        <v>7.0572635773418986</v>
      </c>
      <c r="M41" s="14">
        <v>7.0973616658495224</v>
      </c>
      <c r="N41" s="14">
        <v>7.1374597543571472</v>
      </c>
      <c r="O41" s="14">
        <v>7.1775578428647711</v>
      </c>
      <c r="P41" s="14">
        <v>7.2176559313723967</v>
      </c>
      <c r="Q41" s="14">
        <v>7.2577540198800197</v>
      </c>
      <c r="R41" s="6"/>
    </row>
    <row r="42" spans="2:18" ht="15.6" x14ac:dyDescent="0.3">
      <c r="B42" s="6" t="s">
        <v>10</v>
      </c>
      <c r="C42" s="6">
        <v>164</v>
      </c>
      <c r="D42" s="9">
        <v>155258</v>
      </c>
      <c r="E42" s="6">
        <v>5</v>
      </c>
      <c r="F42" s="10">
        <v>5.1752666666666665</v>
      </c>
      <c r="G42" s="10">
        <v>5.1817959315597664</v>
      </c>
      <c r="H42" s="14">
        <v>5.2120988317443269</v>
      </c>
      <c r="I42" s="14">
        <v>5.2424017319288865</v>
      </c>
      <c r="J42" s="14">
        <v>5.2727046321134461</v>
      </c>
      <c r="K42" s="14">
        <v>5.3030075322980066</v>
      </c>
      <c r="L42" s="14">
        <v>5.3333104324825671</v>
      </c>
      <c r="M42" s="14">
        <v>5.3636133326671267</v>
      </c>
      <c r="N42" s="14">
        <v>5.3939162328516872</v>
      </c>
      <c r="O42" s="14">
        <v>5.4242191330362468</v>
      </c>
      <c r="P42" s="14">
        <v>5.4545220332208073</v>
      </c>
      <c r="Q42" s="14">
        <v>5.4848249334053669</v>
      </c>
      <c r="R42" s="6"/>
    </row>
    <row r="43" spans="2:18" ht="15.6" x14ac:dyDescent="0.3">
      <c r="B43" s="6" t="s">
        <v>34</v>
      </c>
      <c r="C43" s="6">
        <v>488</v>
      </c>
      <c r="D43" s="9">
        <v>488121</v>
      </c>
      <c r="E43" s="6">
        <v>16</v>
      </c>
      <c r="F43" s="10">
        <v>16.270699999999998</v>
      </c>
      <c r="G43" s="10">
        <v>16.291227581888759</v>
      </c>
      <c r="H43" s="14">
        <v>16.386497918624951</v>
      </c>
      <c r="I43" s="14">
        <v>16.481768255361139</v>
      </c>
      <c r="J43" s="14">
        <v>16.577038592097331</v>
      </c>
      <c r="K43" s="14">
        <v>16.672308928833523</v>
      </c>
      <c r="L43" s="14">
        <v>16.767579265569715</v>
      </c>
      <c r="M43" s="14">
        <v>16.862849602305907</v>
      </c>
      <c r="N43" s="14">
        <v>16.958119939042099</v>
      </c>
      <c r="O43" s="14">
        <v>17.053390275778291</v>
      </c>
      <c r="P43" s="14">
        <v>17.148660612514483</v>
      </c>
      <c r="Q43" s="14">
        <v>17.243930949250672</v>
      </c>
      <c r="R43" s="6"/>
    </row>
    <row r="44" spans="2:18" ht="15.6" x14ac:dyDescent="0.3">
      <c r="B44" s="6"/>
      <c r="C44" s="6"/>
      <c r="D44" s="9"/>
      <c r="E44" s="6"/>
      <c r="F44" s="6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/>
    </row>
    <row r="45" spans="2:18" ht="15.6" x14ac:dyDescent="0.3">
      <c r="B45" s="6"/>
      <c r="C45" s="8">
        <v>3409</v>
      </c>
      <c r="D45" s="8">
        <v>5123536</v>
      </c>
      <c r="E45" s="7">
        <v>160</v>
      </c>
      <c r="F45" s="7">
        <v>170.78453333333334</v>
      </c>
      <c r="G45" s="7">
        <v>171.00000000000003</v>
      </c>
      <c r="H45" s="12">
        <v>172</v>
      </c>
      <c r="I45" s="12">
        <v>173</v>
      </c>
      <c r="J45" s="12">
        <v>174</v>
      </c>
      <c r="K45" s="12">
        <v>175</v>
      </c>
      <c r="L45" s="12">
        <v>176</v>
      </c>
      <c r="M45" s="12">
        <v>177</v>
      </c>
      <c r="N45" s="12">
        <v>178</v>
      </c>
      <c r="O45" s="12">
        <v>179.00000000000003</v>
      </c>
      <c r="P45" s="12">
        <v>180</v>
      </c>
      <c r="Q45" s="12">
        <v>181</v>
      </c>
      <c r="R45" s="6"/>
    </row>
    <row r="46" spans="2:18" ht="15.6" x14ac:dyDescent="0.3">
      <c r="B46" s="6"/>
      <c r="C46" s="6"/>
      <c r="D46" s="6"/>
      <c r="E46" s="6"/>
      <c r="F46" s="6"/>
      <c r="G46" s="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6"/>
    </row>
    <row r="47" spans="2:18" ht="15.6" x14ac:dyDescent="0.3">
      <c r="B47" s="6"/>
      <c r="C47" s="6"/>
      <c r="D47" s="6"/>
      <c r="E47" s="6"/>
      <c r="F47" s="6"/>
      <c r="G47" s="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6"/>
    </row>
    <row r="48" spans="2:18" ht="15.6" x14ac:dyDescent="0.3">
      <c r="B48" s="6"/>
      <c r="C48" s="6"/>
      <c r="D48" s="6"/>
      <c r="E48" s="6"/>
      <c r="F48" s="6"/>
      <c r="G48" s="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6"/>
    </row>
  </sheetData>
  <printOptions gridLines="1"/>
  <pageMargins left="0.74803149606299213" right="0.74803149606299213" top="0.98425196850393704" bottom="0.98425196850393704" header="0.51181102362204722" footer="0.51181102362204722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Q32"/>
  <sheetViews>
    <sheetView workbookViewId="0">
      <selection activeCell="B2" sqref="B2:T16"/>
    </sheetView>
  </sheetViews>
  <sheetFormatPr defaultRowHeight="14.4" x14ac:dyDescent="0.3"/>
  <cols>
    <col min="1" max="1" width="4.6640625" customWidth="1"/>
    <col min="2" max="2" width="21.33203125" customWidth="1"/>
    <col min="4" max="4" width="18.6640625" customWidth="1"/>
    <col min="6" max="6" width="11" customWidth="1"/>
  </cols>
  <sheetData>
    <row r="2" spans="1:17" ht="28.8" x14ac:dyDescent="0.55000000000000004">
      <c r="B2" s="22" t="s">
        <v>57</v>
      </c>
    </row>
    <row r="4" spans="1:17" ht="21" x14ac:dyDescent="0.4">
      <c r="B4" s="26" t="s">
        <v>46</v>
      </c>
    </row>
    <row r="6" spans="1:17" ht="15.6" x14ac:dyDescent="0.3">
      <c r="E6" s="16" t="s">
        <v>42</v>
      </c>
      <c r="F6" s="7">
        <v>171</v>
      </c>
      <c r="G6" s="7">
        <v>172</v>
      </c>
      <c r="H6" s="7">
        <v>173</v>
      </c>
      <c r="I6" s="7">
        <v>174</v>
      </c>
      <c r="J6" s="7">
        <v>175</v>
      </c>
      <c r="K6" s="7">
        <v>176</v>
      </c>
      <c r="L6" s="7">
        <v>177</v>
      </c>
      <c r="M6" s="7">
        <v>178</v>
      </c>
      <c r="N6" s="7">
        <v>179</v>
      </c>
      <c r="O6" s="7">
        <v>180</v>
      </c>
      <c r="P6" s="7">
        <v>181</v>
      </c>
    </row>
    <row r="7" spans="1:17" ht="16.2" thickBot="1" x14ac:dyDescent="0.35">
      <c r="B7" s="27" t="s">
        <v>31</v>
      </c>
      <c r="C7" s="27" t="s">
        <v>29</v>
      </c>
      <c r="D7" s="27" t="s">
        <v>2</v>
      </c>
      <c r="E7" s="28" t="s">
        <v>35</v>
      </c>
      <c r="F7" s="29">
        <v>29962.198830409357</v>
      </c>
      <c r="G7" s="29">
        <v>29788</v>
      </c>
      <c r="H7" s="29">
        <v>29615.815028901736</v>
      </c>
      <c r="I7" s="29">
        <v>29445.6091954023</v>
      </c>
      <c r="J7" s="29">
        <v>29277.348571428571</v>
      </c>
      <c r="K7" s="29">
        <v>29111</v>
      </c>
      <c r="L7" s="29">
        <v>28946.531073446327</v>
      </c>
      <c r="M7" s="29">
        <v>28783.91011235955</v>
      </c>
      <c r="N7" s="29">
        <v>28623.106145251397</v>
      </c>
      <c r="O7" s="29">
        <v>28464.088888888888</v>
      </c>
      <c r="P7" s="29">
        <v>28306.828729281769</v>
      </c>
    </row>
    <row r="8" spans="1:17" ht="15.6" x14ac:dyDescent="0.3">
      <c r="B8" s="7" t="s">
        <v>30</v>
      </c>
      <c r="C8" s="6">
        <v>322</v>
      </c>
      <c r="D8" s="9">
        <v>1450701</v>
      </c>
      <c r="E8" s="6">
        <v>45</v>
      </c>
      <c r="F8" s="3">
        <v>48.417708199961901</v>
      </c>
      <c r="G8" s="3">
        <v>48.700852692359341</v>
      </c>
      <c r="H8" s="3">
        <v>48.983997184756774</v>
      </c>
      <c r="I8" s="3">
        <v>49.267141677154214</v>
      </c>
      <c r="J8" s="3">
        <v>49.550286169551654</v>
      </c>
      <c r="K8" s="3">
        <v>49.833430661949095</v>
      </c>
      <c r="L8" s="3">
        <v>50.116575154346528</v>
      </c>
      <c r="M8" s="3">
        <v>50.399719646743968</v>
      </c>
      <c r="N8" s="3">
        <v>50.682864139141408</v>
      </c>
      <c r="O8" s="3">
        <v>50.966008631538848</v>
      </c>
      <c r="P8" s="3">
        <v>51.249153123936281</v>
      </c>
    </row>
    <row r="9" spans="1:17" ht="15.6" x14ac:dyDescent="0.3">
      <c r="B9" s="7" t="s">
        <v>32</v>
      </c>
      <c r="C9" s="6">
        <v>398</v>
      </c>
      <c r="D9" s="9">
        <v>581231</v>
      </c>
      <c r="E9" s="6">
        <v>18</v>
      </c>
      <c r="F9" s="3">
        <v>19.398809923459112</v>
      </c>
      <c r="G9" s="3">
        <v>19.512253256344838</v>
      </c>
      <c r="H9" s="3">
        <v>19.625696589230561</v>
      </c>
      <c r="I9" s="3">
        <v>19.739139922116287</v>
      </c>
      <c r="J9" s="3">
        <v>19.852583255002013</v>
      </c>
      <c r="K9" s="3">
        <v>19.96602658788774</v>
      </c>
      <c r="L9" s="3">
        <v>20.079469920773466</v>
      </c>
      <c r="M9" s="3">
        <v>20.192913253659192</v>
      </c>
      <c r="N9" s="3">
        <v>20.306356586544918</v>
      </c>
      <c r="O9" s="3">
        <v>20.419799919430645</v>
      </c>
      <c r="P9" s="3">
        <v>20.533243252316367</v>
      </c>
    </row>
    <row r="10" spans="1:17" ht="15.6" x14ac:dyDescent="0.3">
      <c r="B10" s="7" t="s">
        <v>36</v>
      </c>
      <c r="C10" s="6">
        <v>799</v>
      </c>
      <c r="D10" s="9">
        <v>754904</v>
      </c>
      <c r="E10" s="9">
        <v>24</v>
      </c>
      <c r="F10" s="3">
        <v>25.195213618095003</v>
      </c>
      <c r="G10" s="3">
        <v>25.342554048610175</v>
      </c>
      <c r="H10" s="3">
        <v>25.489894479125354</v>
      </c>
      <c r="I10" s="3">
        <v>25.637234909640529</v>
      </c>
      <c r="J10" s="3">
        <v>25.784575340155708</v>
      </c>
      <c r="K10" s="3">
        <v>25.93191577067088</v>
      </c>
      <c r="L10" s="3">
        <v>26.079256201186059</v>
      </c>
      <c r="M10" s="3">
        <v>26.226596631701231</v>
      </c>
      <c r="N10" s="3">
        <v>26.373937062216406</v>
      </c>
      <c r="O10" s="3">
        <v>26.521277492731581</v>
      </c>
      <c r="P10" s="3">
        <v>26.668617923246757</v>
      </c>
      <c r="Q10" s="6" t="s">
        <v>33</v>
      </c>
    </row>
    <row r="11" spans="1:17" ht="15.6" x14ac:dyDescent="0.3">
      <c r="B11" s="7" t="s">
        <v>37</v>
      </c>
      <c r="C11" s="6">
        <v>453</v>
      </c>
      <c r="D11" s="9">
        <v>647903</v>
      </c>
      <c r="E11" s="6">
        <v>20</v>
      </c>
      <c r="F11" s="3">
        <v>21.624013767054628</v>
      </c>
      <c r="G11" s="3">
        <v>21.750469987914595</v>
      </c>
      <c r="H11" s="3">
        <v>21.876926208774563</v>
      </c>
      <c r="I11" s="3">
        <v>22.003382429634531</v>
      </c>
      <c r="J11" s="3">
        <v>22.129838650494506</v>
      </c>
      <c r="K11" s="3">
        <v>22.256294871354473</v>
      </c>
      <c r="L11" s="3">
        <v>22.382751092214441</v>
      </c>
      <c r="M11" s="3">
        <v>22.509207313074409</v>
      </c>
      <c r="N11" s="3">
        <v>22.635663533934377</v>
      </c>
      <c r="O11" s="3">
        <v>22.762119754794345</v>
      </c>
      <c r="P11" s="3">
        <v>22.888575975654309</v>
      </c>
      <c r="Q11" s="6" t="s">
        <v>38</v>
      </c>
    </row>
    <row r="12" spans="1:17" ht="15.6" x14ac:dyDescent="0.3">
      <c r="A12" s="6"/>
      <c r="B12" s="7" t="s">
        <v>39</v>
      </c>
      <c r="C12" s="6">
        <v>949</v>
      </c>
      <c r="D12" s="9">
        <v>1200676</v>
      </c>
      <c r="E12" s="6">
        <v>37</v>
      </c>
      <c r="F12" s="3">
        <v>40.073026909540594</v>
      </c>
      <c r="G12" s="3">
        <v>40.307372096146096</v>
      </c>
      <c r="H12" s="3">
        <v>40.541717282751598</v>
      </c>
      <c r="I12" s="3">
        <v>40.7760624693571</v>
      </c>
      <c r="J12" s="3">
        <v>41.010407655962602</v>
      </c>
      <c r="K12" s="3">
        <v>41.244752842568104</v>
      </c>
      <c r="L12" s="3">
        <v>41.479098029173599</v>
      </c>
      <c r="M12" s="3">
        <v>41.713443215779108</v>
      </c>
      <c r="N12" s="3">
        <v>41.947788402384603</v>
      </c>
      <c r="O12" s="3">
        <v>42.182133588990105</v>
      </c>
      <c r="P12" s="3">
        <v>42.416478775595607</v>
      </c>
      <c r="Q12" s="6" t="s">
        <v>40</v>
      </c>
    </row>
    <row r="13" spans="1:17" ht="15.6" x14ac:dyDescent="0.3">
      <c r="A13" s="6"/>
      <c r="B13" s="7" t="s">
        <v>41</v>
      </c>
      <c r="C13" s="6">
        <v>488</v>
      </c>
      <c r="D13" s="9">
        <v>488121</v>
      </c>
      <c r="E13" s="6">
        <v>16</v>
      </c>
      <c r="F13" s="3">
        <v>16.291227581888759</v>
      </c>
      <c r="G13" s="3">
        <v>16.386497918624951</v>
      </c>
      <c r="H13" s="3">
        <v>16.481768255361139</v>
      </c>
      <c r="I13" s="3">
        <v>16.577038592097331</v>
      </c>
      <c r="J13" s="3">
        <v>16.672308928833523</v>
      </c>
      <c r="K13" s="3">
        <v>16.767579265569715</v>
      </c>
      <c r="L13" s="3">
        <v>16.862849602305907</v>
      </c>
      <c r="M13" s="3">
        <v>16.958119939042099</v>
      </c>
      <c r="N13" s="3">
        <v>17.053390275778291</v>
      </c>
      <c r="O13" s="3">
        <v>17.148660612514483</v>
      </c>
      <c r="P13" s="3">
        <v>17.243930949250672</v>
      </c>
      <c r="Q13" s="6" t="s">
        <v>45</v>
      </c>
    </row>
    <row r="14" spans="1:17" ht="15.6" x14ac:dyDescent="0.3">
      <c r="A14" s="6"/>
    </row>
    <row r="15" spans="1:17" ht="15.6" x14ac:dyDescent="0.3">
      <c r="A15" s="6"/>
      <c r="C15" s="8">
        <f t="shared" ref="C15:P15" si="0">SUM(C8,C9,C10,C11,C12,C13)</f>
        <v>3409</v>
      </c>
      <c r="D15" s="8">
        <f t="shared" si="0"/>
        <v>5123536</v>
      </c>
      <c r="E15" s="8">
        <f t="shared" si="0"/>
        <v>160</v>
      </c>
      <c r="F15" s="8">
        <f t="shared" si="0"/>
        <v>171.00000000000003</v>
      </c>
      <c r="G15" s="8">
        <f t="shared" si="0"/>
        <v>172</v>
      </c>
      <c r="H15" s="8">
        <f t="shared" si="0"/>
        <v>173</v>
      </c>
      <c r="I15" s="8">
        <f t="shared" si="0"/>
        <v>173.99999999999997</v>
      </c>
      <c r="J15" s="8">
        <f t="shared" si="0"/>
        <v>175.00000000000003</v>
      </c>
      <c r="K15" s="8">
        <f t="shared" si="0"/>
        <v>176</v>
      </c>
      <c r="L15" s="8">
        <f t="shared" si="0"/>
        <v>177</v>
      </c>
      <c r="M15" s="8">
        <f t="shared" si="0"/>
        <v>178</v>
      </c>
      <c r="N15" s="8">
        <f t="shared" si="0"/>
        <v>179.00000000000003</v>
      </c>
      <c r="O15" s="8">
        <f t="shared" si="0"/>
        <v>180</v>
      </c>
      <c r="P15" s="8">
        <f t="shared" si="0"/>
        <v>181</v>
      </c>
    </row>
    <row r="16" spans="1:17" ht="15.6" x14ac:dyDescent="0.3">
      <c r="A16" s="6"/>
      <c r="B16" s="6"/>
    </row>
    <row r="17" spans="1:1" ht="15.6" x14ac:dyDescent="0.3">
      <c r="A17" s="6"/>
    </row>
    <row r="18" spans="1:1" ht="15.6" x14ac:dyDescent="0.3">
      <c r="A18" s="6"/>
    </row>
    <row r="19" spans="1:1" ht="15.6" x14ac:dyDescent="0.3">
      <c r="A19" s="6"/>
    </row>
    <row r="20" spans="1:1" ht="15.6" x14ac:dyDescent="0.3">
      <c r="A20" s="6"/>
    </row>
    <row r="21" spans="1:1" ht="15.6" x14ac:dyDescent="0.3">
      <c r="A21" s="6"/>
    </row>
    <row r="22" spans="1:1" ht="15.6" x14ac:dyDescent="0.3">
      <c r="A22" s="6"/>
    </row>
    <row r="23" spans="1:1" ht="15.6" x14ac:dyDescent="0.3">
      <c r="A23" s="6"/>
    </row>
    <row r="24" spans="1:1" ht="15.6" x14ac:dyDescent="0.3">
      <c r="A24" s="6"/>
    </row>
    <row r="25" spans="1:1" ht="15.6" x14ac:dyDescent="0.3">
      <c r="A25" s="6"/>
    </row>
    <row r="26" spans="1:1" ht="15.6" x14ac:dyDescent="0.3">
      <c r="A26" s="6"/>
    </row>
    <row r="27" spans="1:1" ht="15.6" x14ac:dyDescent="0.3">
      <c r="A27" s="6"/>
    </row>
    <row r="28" spans="1:1" ht="15.6" x14ac:dyDescent="0.3">
      <c r="A28" s="6"/>
    </row>
    <row r="29" spans="1:1" ht="15.6" x14ac:dyDescent="0.3">
      <c r="A29" s="6"/>
    </row>
    <row r="30" spans="1:1" ht="15.6" x14ac:dyDescent="0.3">
      <c r="A30" s="6"/>
    </row>
    <row r="31" spans="1:1" ht="15.6" x14ac:dyDescent="0.3">
      <c r="A31" s="6"/>
    </row>
    <row r="32" spans="1:1" ht="15.6" x14ac:dyDescent="0.3">
      <c r="A32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R15"/>
  <sheetViews>
    <sheetView workbookViewId="0">
      <selection activeCell="B2" sqref="B2:U15"/>
    </sheetView>
  </sheetViews>
  <sheetFormatPr defaultRowHeight="14.4" x14ac:dyDescent="0.3"/>
  <cols>
    <col min="2" max="2" width="12.33203125" customWidth="1"/>
    <col min="4" max="4" width="14.33203125" customWidth="1"/>
    <col min="5" max="5" width="11.5546875" customWidth="1"/>
  </cols>
  <sheetData>
    <row r="2" spans="2:18" ht="28.8" x14ac:dyDescent="0.55000000000000004">
      <c r="B2" s="22" t="s">
        <v>58</v>
      </c>
    </row>
    <row r="4" spans="2:18" ht="21" x14ac:dyDescent="0.4">
      <c r="B4" s="26" t="s">
        <v>48</v>
      </c>
    </row>
    <row r="6" spans="2:18" ht="15.6" x14ac:dyDescent="0.3">
      <c r="E6" s="16"/>
      <c r="F6" s="16">
        <v>171</v>
      </c>
      <c r="G6" s="16">
        <v>172</v>
      </c>
      <c r="H6" s="16">
        <v>173</v>
      </c>
      <c r="I6" s="16">
        <v>174</v>
      </c>
      <c r="J6" s="16">
        <v>175</v>
      </c>
      <c r="K6" s="16">
        <v>176</v>
      </c>
      <c r="L6" s="16">
        <v>177</v>
      </c>
      <c r="M6" s="16">
        <v>178</v>
      </c>
      <c r="N6" s="16">
        <v>179</v>
      </c>
      <c r="O6" s="16">
        <v>180</v>
      </c>
      <c r="P6" s="16">
        <v>181</v>
      </c>
    </row>
    <row r="7" spans="2:18" ht="16.2" thickBot="1" x14ac:dyDescent="0.35">
      <c r="B7" s="27" t="s">
        <v>47</v>
      </c>
      <c r="C7" s="27" t="s">
        <v>29</v>
      </c>
      <c r="D7" s="27" t="s">
        <v>50</v>
      </c>
      <c r="E7" s="28" t="s">
        <v>51</v>
      </c>
      <c r="F7" s="31">
        <v>29962.198830409357</v>
      </c>
      <c r="G7" s="31">
        <v>29788</v>
      </c>
      <c r="H7" s="31">
        <v>29615.815028901736</v>
      </c>
      <c r="I7" s="31">
        <v>29445.6091954023</v>
      </c>
      <c r="J7" s="31">
        <v>29277.348571428571</v>
      </c>
      <c r="K7" s="31">
        <v>29111</v>
      </c>
      <c r="L7" s="31">
        <v>28946.531073446327</v>
      </c>
      <c r="M7" s="31">
        <v>28783.91011235955</v>
      </c>
      <c r="N7" s="31">
        <v>28623.106145251397</v>
      </c>
      <c r="O7" s="31">
        <v>28464.088888888888</v>
      </c>
      <c r="P7" s="31">
        <v>28306.828729281769</v>
      </c>
    </row>
    <row r="8" spans="2:18" ht="15.6" x14ac:dyDescent="0.3">
      <c r="B8" s="7" t="s">
        <v>30</v>
      </c>
      <c r="C8" s="6">
        <v>322</v>
      </c>
      <c r="D8" s="9">
        <v>1450701</v>
      </c>
      <c r="E8" s="6">
        <v>45</v>
      </c>
      <c r="F8" s="30">
        <v>4</v>
      </c>
      <c r="G8" s="30">
        <f>ROUND('3_Regions_Seat_Entitlement'!G8-$E8,0)</f>
        <v>4</v>
      </c>
      <c r="H8" s="30">
        <f>ROUND('3_Regions_Seat_Entitlement'!H8-$E8,0)</f>
        <v>4</v>
      </c>
      <c r="I8" s="30">
        <f>'3_Regions_Seat_Entitlement'!I8-$E8</f>
        <v>4.2671416771542141</v>
      </c>
      <c r="J8" s="30">
        <v>4</v>
      </c>
      <c r="K8" s="30">
        <f>ROUND('3_Regions_Seat_Entitlement'!K8-$E8,0)</f>
        <v>5</v>
      </c>
      <c r="L8" s="30">
        <f>ROUND('3_Regions_Seat_Entitlement'!L8-$E8,0)</f>
        <v>5</v>
      </c>
      <c r="M8" s="30">
        <f>ROUND('3_Regions_Seat_Entitlement'!M8-$E8,0)</f>
        <v>5</v>
      </c>
      <c r="N8" s="30">
        <f>ROUND('3_Regions_Seat_Entitlement'!N8-$E8,0)</f>
        <v>6</v>
      </c>
      <c r="O8" s="30">
        <f>ROUND('3_Regions_Seat_Entitlement'!O8-$E8,0)</f>
        <v>6</v>
      </c>
      <c r="P8" s="30">
        <f>ROUND('3_Regions_Seat_Entitlement'!P8-$E8,0)</f>
        <v>6</v>
      </c>
    </row>
    <row r="9" spans="2:18" ht="15.6" x14ac:dyDescent="0.3">
      <c r="B9" s="7" t="s">
        <v>32</v>
      </c>
      <c r="C9" s="6">
        <v>398</v>
      </c>
      <c r="D9" s="9">
        <v>581231</v>
      </c>
      <c r="E9" s="6">
        <v>18</v>
      </c>
      <c r="F9" s="30">
        <f>ROUND('3_Regions_Seat_Entitlement'!F9-$E9,0)</f>
        <v>1</v>
      </c>
      <c r="G9" s="30">
        <f>ROUND('3_Regions_Seat_Entitlement'!G9-$E9,0)</f>
        <v>2</v>
      </c>
      <c r="H9" s="30">
        <f>ROUND('3_Regions_Seat_Entitlement'!H9-$E9,0)</f>
        <v>2</v>
      </c>
      <c r="I9" s="30">
        <f>'3_Regions_Seat_Entitlement'!I9-$E9</f>
        <v>1.7391399221162871</v>
      </c>
      <c r="J9" s="30">
        <f>ROUND('3_Regions_Seat_Entitlement'!J9-$E9,0)</f>
        <v>2</v>
      </c>
      <c r="K9" s="30">
        <f>ROUND('3_Regions_Seat_Entitlement'!K9-$E9,0)</f>
        <v>2</v>
      </c>
      <c r="L9" s="30">
        <f>ROUND('3_Regions_Seat_Entitlement'!L9-$E9,0)</f>
        <v>2</v>
      </c>
      <c r="M9" s="30">
        <f>ROUND('3_Regions_Seat_Entitlement'!M9-$E9,0)</f>
        <v>2</v>
      </c>
      <c r="N9" s="30">
        <f>ROUND('3_Regions_Seat_Entitlement'!N9-$E9,0)</f>
        <v>2</v>
      </c>
      <c r="O9" s="30">
        <f>ROUND('3_Regions_Seat_Entitlement'!O9-$E9,0)</f>
        <v>2</v>
      </c>
      <c r="P9" s="30">
        <f>ROUND('3_Regions_Seat_Entitlement'!P9-$E9,0)</f>
        <v>3</v>
      </c>
    </row>
    <row r="10" spans="2:18" ht="15.6" x14ac:dyDescent="0.3">
      <c r="B10" s="7" t="s">
        <v>36</v>
      </c>
      <c r="C10" s="6">
        <v>799</v>
      </c>
      <c r="D10" s="9">
        <v>754904</v>
      </c>
      <c r="E10" s="9">
        <v>24</v>
      </c>
      <c r="F10" s="30">
        <f>ROUND('3_Regions_Seat_Entitlement'!F10-$E10,0)</f>
        <v>1</v>
      </c>
      <c r="G10" s="30">
        <f>ROUND('3_Regions_Seat_Entitlement'!G10-$E10,0)</f>
        <v>1</v>
      </c>
      <c r="H10" s="30">
        <f>ROUND('3_Regions_Seat_Entitlement'!H10-$E10,0)</f>
        <v>1</v>
      </c>
      <c r="I10" s="30">
        <f>'3_Regions_Seat_Entitlement'!I10-$E10</f>
        <v>1.6372349096405294</v>
      </c>
      <c r="J10" s="30">
        <f>ROUND('3_Regions_Seat_Entitlement'!J10-$E10,0)</f>
        <v>2</v>
      </c>
      <c r="K10" s="30">
        <f>ROUND('3_Regions_Seat_Entitlement'!K10-$E10,0)</f>
        <v>2</v>
      </c>
      <c r="L10" s="30">
        <f>ROUND('3_Regions_Seat_Entitlement'!L10-$E10,0)</f>
        <v>2</v>
      </c>
      <c r="M10" s="30">
        <f>ROUND('3_Regions_Seat_Entitlement'!M10-$E10,0)</f>
        <v>2</v>
      </c>
      <c r="N10" s="30">
        <f>ROUND('3_Regions_Seat_Entitlement'!N10-$E10,0)</f>
        <v>2</v>
      </c>
      <c r="O10" s="30">
        <f>ROUND('3_Regions_Seat_Entitlement'!O10-$E10,0)</f>
        <v>3</v>
      </c>
      <c r="P10" s="30">
        <f>ROUND('3_Regions_Seat_Entitlement'!P10-$E10,0)</f>
        <v>3</v>
      </c>
      <c r="R10" s="6" t="s">
        <v>33</v>
      </c>
    </row>
    <row r="11" spans="2:18" ht="15.6" x14ac:dyDescent="0.3">
      <c r="B11" s="7" t="s">
        <v>37</v>
      </c>
      <c r="C11" s="6">
        <v>453</v>
      </c>
      <c r="D11" s="9">
        <v>647903</v>
      </c>
      <c r="E11" s="6">
        <v>20</v>
      </c>
      <c r="F11" s="30">
        <f>ROUND('3_Regions_Seat_Entitlement'!F11-$E11,0)</f>
        <v>2</v>
      </c>
      <c r="G11" s="30">
        <f>ROUND('3_Regions_Seat_Entitlement'!G11-$E11,0)</f>
        <v>2</v>
      </c>
      <c r="H11" s="30">
        <f>ROUND('3_Regions_Seat_Entitlement'!H11-$E11,0)</f>
        <v>2</v>
      </c>
      <c r="I11" s="30">
        <f>'3_Regions_Seat_Entitlement'!I11-$E11</f>
        <v>2.0033824296345308</v>
      </c>
      <c r="J11" s="30">
        <f>ROUND('3_Regions_Seat_Entitlement'!J11-$E11,0)</f>
        <v>2</v>
      </c>
      <c r="K11" s="30">
        <f>ROUND('3_Regions_Seat_Entitlement'!K11-$E11,0)</f>
        <v>2</v>
      </c>
      <c r="L11" s="30">
        <f>ROUND('3_Regions_Seat_Entitlement'!L11-$E11,0)</f>
        <v>2</v>
      </c>
      <c r="M11" s="30">
        <f>ROUND('3_Regions_Seat_Entitlement'!M11-$E11,0)</f>
        <v>3</v>
      </c>
      <c r="N11" s="30">
        <f>ROUND('3_Regions_Seat_Entitlement'!N11-$E11,0)</f>
        <v>3</v>
      </c>
      <c r="O11" s="30">
        <f>ROUND('3_Regions_Seat_Entitlement'!O11-$E11,0)</f>
        <v>3</v>
      </c>
      <c r="P11" s="30">
        <f>ROUND('3_Regions_Seat_Entitlement'!P11-$E11,0)</f>
        <v>3</v>
      </c>
      <c r="R11" s="6" t="s">
        <v>38</v>
      </c>
    </row>
    <row r="12" spans="2:18" ht="15.6" x14ac:dyDescent="0.3">
      <c r="B12" s="7" t="s">
        <v>39</v>
      </c>
      <c r="C12" s="6">
        <v>949</v>
      </c>
      <c r="D12" s="9">
        <v>1200676</v>
      </c>
      <c r="E12" s="6">
        <v>37</v>
      </c>
      <c r="F12" s="30">
        <f>ROUND('3_Regions_Seat_Entitlement'!F12-$E12,0)</f>
        <v>3</v>
      </c>
      <c r="G12" s="30">
        <f>ROUND('3_Regions_Seat_Entitlement'!G12-$E12,0)</f>
        <v>3</v>
      </c>
      <c r="H12" s="30">
        <f>ROUND('3_Regions_Seat_Entitlement'!H12-$E12,0)</f>
        <v>4</v>
      </c>
      <c r="I12" s="30">
        <v>3</v>
      </c>
      <c r="J12" s="30">
        <f>ROUND('3_Regions_Seat_Entitlement'!J12-$E12,0)</f>
        <v>4</v>
      </c>
      <c r="K12" s="30">
        <f>ROUND('3_Regions_Seat_Entitlement'!K12-$E12,0)</f>
        <v>4</v>
      </c>
      <c r="L12" s="30">
        <v>5</v>
      </c>
      <c r="M12" s="30">
        <f>ROUND('3_Regions_Seat_Entitlement'!M12-$E12,0)</f>
        <v>5</v>
      </c>
      <c r="N12" s="30">
        <f>ROUND('3_Regions_Seat_Entitlement'!N12-$E12,0)</f>
        <v>5</v>
      </c>
      <c r="O12" s="30">
        <f>ROUND('3_Regions_Seat_Entitlement'!O12-$E12,0)</f>
        <v>5</v>
      </c>
      <c r="P12" s="30">
        <f>ROUND('3_Regions_Seat_Entitlement'!P12-$E12,0)</f>
        <v>5</v>
      </c>
      <c r="R12" s="6" t="s">
        <v>40</v>
      </c>
    </row>
    <row r="13" spans="2:18" ht="15.6" x14ac:dyDescent="0.3">
      <c r="B13" s="7" t="s">
        <v>41</v>
      </c>
      <c r="C13" s="6">
        <v>488</v>
      </c>
      <c r="D13" s="9">
        <v>488121</v>
      </c>
      <c r="E13" s="6">
        <v>16</v>
      </c>
      <c r="F13" s="30">
        <f>ROUND('3_Regions_Seat_Entitlement'!F13-$E13,0)</f>
        <v>0</v>
      </c>
      <c r="G13" s="30">
        <f>ROUND('3_Regions_Seat_Entitlement'!G13-$E13,0)</f>
        <v>0</v>
      </c>
      <c r="H13" s="30">
        <f>ROUND('3_Regions_Seat_Entitlement'!H13-$E13,0)</f>
        <v>0</v>
      </c>
      <c r="I13" s="30">
        <f>'3_Regions_Seat_Entitlement'!I13-$E13</f>
        <v>0.5770385920973311</v>
      </c>
      <c r="J13" s="30">
        <f>ROUND('3_Regions_Seat_Entitlement'!J13-$E13,0)</f>
        <v>1</v>
      </c>
      <c r="K13" s="30">
        <f>ROUND('3_Regions_Seat_Entitlement'!K13-$E13,0)</f>
        <v>1</v>
      </c>
      <c r="L13" s="30">
        <f>ROUND('3_Regions_Seat_Entitlement'!L13-$E13,0)</f>
        <v>1</v>
      </c>
      <c r="M13" s="30">
        <f>ROUND('3_Regions_Seat_Entitlement'!M13-$E13,0)</f>
        <v>1</v>
      </c>
      <c r="N13" s="30">
        <f>ROUND('3_Regions_Seat_Entitlement'!N13-$E13,0)</f>
        <v>1</v>
      </c>
      <c r="O13" s="30">
        <f>ROUND('3_Regions_Seat_Entitlement'!O13-$E13,0)</f>
        <v>1</v>
      </c>
      <c r="P13" s="30">
        <f>ROUND('3_Regions_Seat_Entitlement'!P13-$E13,0)</f>
        <v>1</v>
      </c>
      <c r="R13" s="6" t="s">
        <v>45</v>
      </c>
    </row>
    <row r="15" spans="2:18" ht="15.6" x14ac:dyDescent="0.3">
      <c r="C15" s="8">
        <f t="shared" ref="C15:P15" si="0">SUM(C8,C9,C10,C11,C12,C13)</f>
        <v>3409</v>
      </c>
      <c r="D15" s="8">
        <f t="shared" si="0"/>
        <v>5123536</v>
      </c>
      <c r="E15" s="8">
        <f t="shared" si="0"/>
        <v>160</v>
      </c>
      <c r="F15" s="8">
        <f t="shared" si="0"/>
        <v>11</v>
      </c>
      <c r="G15" s="8">
        <f t="shared" si="0"/>
        <v>12</v>
      </c>
      <c r="H15" s="8">
        <f t="shared" si="0"/>
        <v>13</v>
      </c>
      <c r="I15" s="8">
        <v>14</v>
      </c>
      <c r="J15" s="8">
        <f t="shared" si="0"/>
        <v>15</v>
      </c>
      <c r="K15" s="8">
        <f t="shared" si="0"/>
        <v>16</v>
      </c>
      <c r="L15" s="8">
        <f t="shared" si="0"/>
        <v>17</v>
      </c>
      <c r="M15" s="8">
        <f t="shared" si="0"/>
        <v>18</v>
      </c>
      <c r="N15" s="8">
        <f t="shared" si="0"/>
        <v>19</v>
      </c>
      <c r="O15" s="8">
        <f t="shared" si="0"/>
        <v>20</v>
      </c>
      <c r="P15" s="8">
        <f t="shared" si="0"/>
        <v>21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7"/>
  <sheetViews>
    <sheetView tabSelected="1" topLeftCell="A30" workbookViewId="0">
      <selection activeCell="F61" sqref="F61"/>
    </sheetView>
  </sheetViews>
  <sheetFormatPr defaultRowHeight="14.4" x14ac:dyDescent="0.3"/>
  <cols>
    <col min="1" max="1" width="11.44140625" style="2" customWidth="1"/>
    <col min="2" max="2" width="45.6640625" customWidth="1"/>
    <col min="3" max="3" width="13" customWidth="1"/>
    <col min="4" max="4" width="12.44140625" customWidth="1"/>
  </cols>
  <sheetData>
    <row r="3" spans="1:4" ht="18" x14ac:dyDescent="0.3">
      <c r="A3" s="45"/>
      <c r="B3" s="46" t="s">
        <v>90</v>
      </c>
    </row>
    <row r="4" spans="1:4" ht="15" thickBot="1" x14ac:dyDescent="0.35"/>
    <row r="5" spans="1:4" ht="15" thickBot="1" x14ac:dyDescent="0.35">
      <c r="A5" s="44" t="s">
        <v>89</v>
      </c>
      <c r="B5" s="42"/>
      <c r="C5" s="44">
        <v>2016</v>
      </c>
      <c r="D5" s="43">
        <v>2022</v>
      </c>
    </row>
    <row r="6" spans="1:4" x14ac:dyDescent="0.3">
      <c r="A6" s="34" t="s">
        <v>59</v>
      </c>
      <c r="B6" s="35" t="s">
        <v>60</v>
      </c>
      <c r="C6" s="35">
        <v>56875</v>
      </c>
      <c r="D6" s="36">
        <f>'1_Pop_by_County'!D9</f>
        <v>61931</v>
      </c>
    </row>
    <row r="7" spans="1:4" x14ac:dyDescent="0.3">
      <c r="A7" s="37"/>
      <c r="B7" s="33" t="s">
        <v>61</v>
      </c>
      <c r="C7" s="33">
        <v>2263</v>
      </c>
      <c r="D7" s="38">
        <f>D6-C6</f>
        <v>5056</v>
      </c>
    </row>
    <row r="8" spans="1:4" ht="15" thickBot="1" x14ac:dyDescent="0.35">
      <c r="A8" s="39"/>
      <c r="B8" s="40" t="s">
        <v>62</v>
      </c>
      <c r="C8" s="40">
        <v>4.0999999999999996</v>
      </c>
      <c r="D8" s="41">
        <f>D7/C6*100</f>
        <v>8.889670329670329</v>
      </c>
    </row>
    <row r="9" spans="1:4" x14ac:dyDescent="0.3">
      <c r="A9" s="34" t="s">
        <v>63</v>
      </c>
      <c r="B9" s="35" t="s">
        <v>60</v>
      </c>
      <c r="C9" s="35">
        <v>1345402</v>
      </c>
      <c r="D9" s="36">
        <f>'1_Pop_by_County'!D14</f>
        <v>1450701</v>
      </c>
    </row>
    <row r="10" spans="1:4" x14ac:dyDescent="0.3">
      <c r="A10" s="37"/>
      <c r="B10" s="33" t="s">
        <v>61</v>
      </c>
      <c r="C10" s="33">
        <v>72333</v>
      </c>
      <c r="D10" s="38">
        <f>D9-C9</f>
        <v>105299</v>
      </c>
    </row>
    <row r="11" spans="1:4" ht="15" thickBot="1" x14ac:dyDescent="0.35">
      <c r="A11" s="39"/>
      <c r="B11" s="40" t="s">
        <v>62</v>
      </c>
      <c r="C11" s="40">
        <v>5.7</v>
      </c>
      <c r="D11" s="41">
        <f>D10/C9*100</f>
        <v>7.8265826868103368</v>
      </c>
    </row>
    <row r="12" spans="1:4" x14ac:dyDescent="0.3">
      <c r="A12" s="34" t="s">
        <v>64</v>
      </c>
      <c r="B12" s="35" t="s">
        <v>60</v>
      </c>
      <c r="C12" s="35">
        <v>222130</v>
      </c>
      <c r="D12" s="36">
        <f>'1_Pop_by_County'!D17</f>
        <v>246977</v>
      </c>
    </row>
    <row r="13" spans="1:4" x14ac:dyDescent="0.3">
      <c r="A13" s="37"/>
      <c r="B13" s="33" t="s">
        <v>61</v>
      </c>
      <c r="C13" s="33">
        <v>11818</v>
      </c>
      <c r="D13" s="38">
        <f>D12-C12</f>
        <v>24847</v>
      </c>
    </row>
    <row r="14" spans="1:4" ht="15" thickBot="1" x14ac:dyDescent="0.35">
      <c r="A14" s="39"/>
      <c r="B14" s="40" t="s">
        <v>62</v>
      </c>
      <c r="C14" s="40">
        <v>5.6</v>
      </c>
      <c r="D14" s="41">
        <f>D13/C12*100</f>
        <v>11.185792103723045</v>
      </c>
    </row>
    <row r="15" spans="1:4" x14ac:dyDescent="0.3">
      <c r="A15" s="34" t="s">
        <v>65</v>
      </c>
      <c r="B15" s="35" t="s">
        <v>60</v>
      </c>
      <c r="C15" s="35">
        <v>99118</v>
      </c>
      <c r="D15" s="36">
        <f>'1_Pop_by_County'!D18</f>
        <v>103685</v>
      </c>
    </row>
    <row r="16" spans="1:4" x14ac:dyDescent="0.3">
      <c r="A16" s="37"/>
      <c r="B16" s="33" t="s">
        <v>61</v>
      </c>
      <c r="C16" s="33">
        <v>3699</v>
      </c>
      <c r="D16" s="38">
        <f>D15-C15</f>
        <v>4567</v>
      </c>
    </row>
    <row r="17" spans="1:4" ht="15" thickBot="1" x14ac:dyDescent="0.35">
      <c r="A17" s="39"/>
      <c r="B17" s="40" t="s">
        <v>62</v>
      </c>
      <c r="C17" s="40">
        <v>3.9</v>
      </c>
      <c r="D17" s="41">
        <f>D16/C15*100</f>
        <v>4.6076393793256525</v>
      </c>
    </row>
    <row r="18" spans="1:4" x14ac:dyDescent="0.3">
      <c r="A18" s="34" t="s">
        <v>66</v>
      </c>
      <c r="B18" s="35" t="s">
        <v>60</v>
      </c>
      <c r="C18" s="35">
        <v>84732</v>
      </c>
      <c r="D18" s="36">
        <f>'1_Pop_by_County'!D19</f>
        <v>91657</v>
      </c>
    </row>
    <row r="19" spans="1:4" x14ac:dyDescent="0.3">
      <c r="A19" s="37"/>
      <c r="B19" s="33" t="s">
        <v>61</v>
      </c>
      <c r="C19" s="33">
        <v>4173</v>
      </c>
      <c r="D19" s="38">
        <f>D18-C18</f>
        <v>6925</v>
      </c>
    </row>
    <row r="20" spans="1:4" ht="15" thickBot="1" x14ac:dyDescent="0.35">
      <c r="A20" s="39"/>
      <c r="B20" s="40" t="s">
        <v>62</v>
      </c>
      <c r="C20" s="40">
        <v>5.2</v>
      </c>
      <c r="D20" s="41">
        <f>D19/C18*100</f>
        <v>8.1728272671481843</v>
      </c>
    </row>
    <row r="21" spans="1:4" x14ac:dyDescent="0.3">
      <c r="A21" s="34" t="s">
        <v>67</v>
      </c>
      <c r="B21" s="35" t="s">
        <v>60</v>
      </c>
      <c r="C21" s="35">
        <v>40810</v>
      </c>
      <c r="D21" s="36">
        <f>'1_Pop_by_County'!D22</f>
        <v>46634</v>
      </c>
    </row>
    <row r="22" spans="1:4" x14ac:dyDescent="0.3">
      <c r="A22" s="37"/>
      <c r="B22" s="33" t="s">
        <v>61</v>
      </c>
      <c r="C22" s="33">
        <v>1810</v>
      </c>
      <c r="D22" s="38">
        <f>D21-C21</f>
        <v>5824</v>
      </c>
    </row>
    <row r="23" spans="1:4" ht="15" thickBot="1" x14ac:dyDescent="0.35">
      <c r="A23" s="39"/>
      <c r="B23" s="40" t="s">
        <v>62</v>
      </c>
      <c r="C23" s="40">
        <v>4.5999999999999996</v>
      </c>
      <c r="D23" s="41">
        <f>D22/C21*100</f>
        <v>14.271012006861064</v>
      </c>
    </row>
    <row r="24" spans="1:4" x14ac:dyDescent="0.3">
      <c r="A24" s="34" t="s">
        <v>68</v>
      </c>
      <c r="B24" s="35" t="s">
        <v>60</v>
      </c>
      <c r="C24" s="35">
        <v>128375</v>
      </c>
      <c r="D24" s="36">
        <f>'1_Pop_by_County'!D23</f>
        <v>139100</v>
      </c>
    </row>
    <row r="25" spans="1:4" x14ac:dyDescent="0.3">
      <c r="A25" s="37"/>
      <c r="B25" s="33" t="s">
        <v>61</v>
      </c>
      <c r="C25" s="33">
        <v>5478</v>
      </c>
      <c r="D25" s="38">
        <f>D24-C24</f>
        <v>10725</v>
      </c>
    </row>
    <row r="26" spans="1:4" ht="15" thickBot="1" x14ac:dyDescent="0.35">
      <c r="A26" s="39"/>
      <c r="B26" s="40" t="s">
        <v>62</v>
      </c>
      <c r="C26" s="40">
        <v>4.5</v>
      </c>
      <c r="D26" s="41">
        <f>D25/C24*100</f>
        <v>8.3544303797468356</v>
      </c>
    </row>
    <row r="27" spans="1:4" x14ac:dyDescent="0.3">
      <c r="A27" s="34" t="s">
        <v>69</v>
      </c>
      <c r="B27" s="35" t="s">
        <v>60</v>
      </c>
      <c r="C27" s="35">
        <v>194942</v>
      </c>
      <c r="D27" s="36">
        <f>'1_Pop_by_County'!D25</f>
        <v>220296</v>
      </c>
    </row>
    <row r="28" spans="1:4" x14ac:dyDescent="0.3">
      <c r="A28" s="37"/>
      <c r="B28" s="33" t="s">
        <v>61</v>
      </c>
      <c r="C28" s="33">
        <v>10807</v>
      </c>
      <c r="D28" s="38">
        <f>D27-C27</f>
        <v>25354</v>
      </c>
    </row>
    <row r="29" spans="1:4" ht="15" thickBot="1" x14ac:dyDescent="0.35">
      <c r="A29" s="39"/>
      <c r="B29" s="40" t="s">
        <v>62</v>
      </c>
      <c r="C29" s="40">
        <v>5.9</v>
      </c>
      <c r="D29" s="41">
        <f>D28/C27*100</f>
        <v>13.005919709452044</v>
      </c>
    </row>
    <row r="30" spans="1:4" x14ac:dyDescent="0.3">
      <c r="A30" s="34" t="s">
        <v>70</v>
      </c>
      <c r="B30" s="35" t="s">
        <v>60</v>
      </c>
      <c r="C30" s="35">
        <v>78003</v>
      </c>
      <c r="D30" s="36">
        <f>'1_Pop_by_County'!D27</f>
        <v>82668</v>
      </c>
    </row>
    <row r="31" spans="1:4" x14ac:dyDescent="0.3">
      <c r="A31" s="37"/>
      <c r="B31" s="33" t="s">
        <v>61</v>
      </c>
      <c r="C31" s="33">
        <v>1316</v>
      </c>
      <c r="D31" s="38">
        <f>D30-C30</f>
        <v>4665</v>
      </c>
    </row>
    <row r="32" spans="1:4" ht="15" thickBot="1" x14ac:dyDescent="0.35">
      <c r="A32" s="39"/>
      <c r="B32" s="40" t="s">
        <v>62</v>
      </c>
      <c r="C32" s="40">
        <v>1.7</v>
      </c>
      <c r="D32" s="41">
        <f>D31/C30*100</f>
        <v>5.9805392100303836</v>
      </c>
    </row>
    <row r="33" spans="1:4" x14ac:dyDescent="0.3">
      <c r="A33" s="34" t="s">
        <v>71</v>
      </c>
      <c r="B33" s="35" t="s">
        <v>60</v>
      </c>
      <c r="C33" s="35">
        <v>88396</v>
      </c>
      <c r="D33" s="36">
        <f>'1_Pop_by_County'!D32</f>
        <v>95840</v>
      </c>
    </row>
    <row r="34" spans="1:4" x14ac:dyDescent="0.3">
      <c r="A34" s="37"/>
      <c r="B34" s="33" t="s">
        <v>61</v>
      </c>
      <c r="C34" s="33">
        <v>2232</v>
      </c>
      <c r="D34" s="38">
        <f>D33-C33</f>
        <v>7444</v>
      </c>
    </row>
    <row r="35" spans="1:4" ht="15" thickBot="1" x14ac:dyDescent="0.35">
      <c r="A35" s="39"/>
      <c r="B35" s="40" t="s">
        <v>62</v>
      </c>
      <c r="C35" s="40">
        <v>2.6</v>
      </c>
      <c r="D35" s="41">
        <f>D34/C33*100</f>
        <v>8.4211955292094665</v>
      </c>
    </row>
    <row r="36" spans="1:4" x14ac:dyDescent="0.3">
      <c r="A36" s="34" t="s">
        <v>72</v>
      </c>
      <c r="B36" s="35" t="s">
        <v>60</v>
      </c>
      <c r="C36" s="35">
        <v>149605</v>
      </c>
      <c r="D36" s="36">
        <f>'1_Pop_by_County'!D33</f>
        <v>163527</v>
      </c>
    </row>
    <row r="37" spans="1:4" x14ac:dyDescent="0.3">
      <c r="A37" s="37"/>
      <c r="B37" s="33" t="s">
        <v>61</v>
      </c>
      <c r="C37" s="33">
        <v>4285</v>
      </c>
      <c r="D37" s="38">
        <f>D36-C36</f>
        <v>13922</v>
      </c>
    </row>
    <row r="38" spans="1:4" ht="15" thickBot="1" x14ac:dyDescent="0.35">
      <c r="A38" s="39"/>
      <c r="B38" s="40" t="s">
        <v>62</v>
      </c>
      <c r="C38" s="40">
        <v>3</v>
      </c>
      <c r="D38" s="41">
        <f>D37/C36*100</f>
        <v>9.3058387085993122</v>
      </c>
    </row>
    <row r="39" spans="1:4" x14ac:dyDescent="0.3">
      <c r="A39" s="34" t="s">
        <v>73</v>
      </c>
      <c r="B39" s="35" t="s">
        <v>60</v>
      </c>
      <c r="C39" s="35">
        <v>142332</v>
      </c>
      <c r="D39" s="36">
        <f>'1_Pop_by_County'!D34</f>
        <v>155485</v>
      </c>
    </row>
    <row r="40" spans="1:4" x14ac:dyDescent="0.3">
      <c r="A40" s="37"/>
      <c r="B40" s="33" t="s">
        <v>61</v>
      </c>
      <c r="C40" s="33">
        <v>5692</v>
      </c>
      <c r="D40" s="38">
        <f>D39-C39</f>
        <v>13153</v>
      </c>
    </row>
    <row r="41" spans="1:4" ht="15" thickBot="1" x14ac:dyDescent="0.35">
      <c r="A41" s="39"/>
      <c r="B41" s="40" t="s">
        <v>62</v>
      </c>
      <c r="C41" s="40">
        <v>4.2</v>
      </c>
      <c r="D41" s="41">
        <f>D40/C39*100</f>
        <v>9.2410701739594749</v>
      </c>
    </row>
    <row r="42" spans="1:4" x14ac:dyDescent="0.3">
      <c r="A42" s="34" t="s">
        <v>74</v>
      </c>
      <c r="B42" s="35" t="s">
        <v>60</v>
      </c>
      <c r="C42" s="35">
        <v>118627</v>
      </c>
      <c r="D42" s="36">
        <f>'1_Pop_by_County'!D11</f>
        <v>127419</v>
      </c>
    </row>
    <row r="43" spans="1:4" x14ac:dyDescent="0.3">
      <c r="A43" s="37"/>
      <c r="B43" s="33" t="s">
        <v>61</v>
      </c>
      <c r="C43" s="33">
        <v>1431</v>
      </c>
      <c r="D43" s="38">
        <f>D42-C42</f>
        <v>8792</v>
      </c>
    </row>
    <row r="44" spans="1:4" ht="15" thickBot="1" x14ac:dyDescent="0.35">
      <c r="A44" s="39"/>
      <c r="B44" s="40" t="s">
        <v>62</v>
      </c>
      <c r="C44" s="40">
        <v>1.2</v>
      </c>
      <c r="D44" s="41">
        <f>D43/C42*100</f>
        <v>7.4114661923508143</v>
      </c>
    </row>
    <row r="45" spans="1:4" x14ac:dyDescent="0.3">
      <c r="A45" s="34" t="s">
        <v>75</v>
      </c>
      <c r="B45" s="35" t="s">
        <v>60</v>
      </c>
      <c r="C45" s="35">
        <v>542196</v>
      </c>
      <c r="D45" s="36">
        <f>'1_Pop_by_County'!D12</f>
        <v>581231</v>
      </c>
    </row>
    <row r="46" spans="1:4" x14ac:dyDescent="0.3">
      <c r="A46" s="37"/>
      <c r="B46" s="33" t="s">
        <v>61</v>
      </c>
      <c r="C46" s="33">
        <v>23164</v>
      </c>
      <c r="D46" s="38">
        <f>D45-C45</f>
        <v>39035</v>
      </c>
    </row>
    <row r="47" spans="1:4" ht="15" thickBot="1" x14ac:dyDescent="0.35">
      <c r="A47" s="39"/>
      <c r="B47" s="40" t="s">
        <v>62</v>
      </c>
      <c r="C47" s="40">
        <v>4.5</v>
      </c>
      <c r="D47" s="41">
        <f>D46/C45*100</f>
        <v>7.1994260378165826</v>
      </c>
    </row>
    <row r="48" spans="1:4" x14ac:dyDescent="0.3">
      <c r="A48" s="34" t="s">
        <v>76</v>
      </c>
      <c r="B48" s="35" t="s">
        <v>60</v>
      </c>
      <c r="C48" s="35">
        <v>147554</v>
      </c>
      <c r="D48" s="36">
        <f>'1_Pop_by_County'!D16</f>
        <v>155258</v>
      </c>
    </row>
    <row r="49" spans="1:4" x14ac:dyDescent="0.3">
      <c r="A49" s="37"/>
      <c r="B49" s="33" t="s">
        <v>61</v>
      </c>
      <c r="C49" s="33">
        <v>2052</v>
      </c>
      <c r="D49" s="38">
        <f>D48-C48</f>
        <v>7704</v>
      </c>
    </row>
    <row r="50" spans="1:4" ht="15" thickBot="1" x14ac:dyDescent="0.35">
      <c r="A50" s="39"/>
      <c r="B50" s="40" t="s">
        <v>62</v>
      </c>
      <c r="C50" s="40">
        <v>1.4</v>
      </c>
      <c r="D50" s="41">
        <f>D49/C48*100</f>
        <v>5.2211393794814107</v>
      </c>
    </row>
    <row r="51" spans="1:4" x14ac:dyDescent="0.3">
      <c r="A51" s="34" t="s">
        <v>77</v>
      </c>
      <c r="B51" s="35" t="s">
        <v>60</v>
      </c>
      <c r="C51" s="35">
        <v>195175</v>
      </c>
      <c r="D51" s="36">
        <f>'1_Pop_by_County'!D21</f>
        <v>205444</v>
      </c>
    </row>
    <row r="52" spans="1:4" x14ac:dyDescent="0.3">
      <c r="A52" s="37"/>
      <c r="B52" s="33" t="s">
        <v>61</v>
      </c>
      <c r="C52" s="33">
        <v>3366</v>
      </c>
      <c r="D52" s="38">
        <f>D51-C51</f>
        <v>10269</v>
      </c>
    </row>
    <row r="53" spans="1:4" ht="15" thickBot="1" x14ac:dyDescent="0.35">
      <c r="A53" s="39"/>
      <c r="B53" s="40" t="s">
        <v>62</v>
      </c>
      <c r="C53" s="40">
        <v>1.8</v>
      </c>
      <c r="D53" s="41">
        <f>D52/C51*100</f>
        <v>5.2614320481619066</v>
      </c>
    </row>
    <row r="54" spans="1:4" x14ac:dyDescent="0.3">
      <c r="A54" s="34" t="s">
        <v>78</v>
      </c>
      <c r="B54" s="35" t="s">
        <v>60</v>
      </c>
      <c r="C54" s="35">
        <v>160441</v>
      </c>
      <c r="D54" s="36">
        <f>'1_Pop_by_County'!D30</f>
        <v>167661</v>
      </c>
    </row>
    <row r="55" spans="1:4" x14ac:dyDescent="0.3">
      <c r="A55" s="37"/>
      <c r="B55" s="33" t="s">
        <v>61</v>
      </c>
      <c r="C55" s="33">
        <v>3245</v>
      </c>
      <c r="D55" s="38">
        <f>D54-C54</f>
        <v>7220</v>
      </c>
    </row>
    <row r="56" spans="1:4" ht="15" thickBot="1" x14ac:dyDescent="0.35">
      <c r="A56" s="39"/>
      <c r="B56" s="40" t="s">
        <v>62</v>
      </c>
      <c r="C56" s="40">
        <v>2.1</v>
      </c>
      <c r="D56" s="41">
        <f>D55/C54*100</f>
        <v>4.5000966087222096</v>
      </c>
    </row>
    <row r="57" spans="1:4" x14ac:dyDescent="0.3">
      <c r="A57" s="34" t="s">
        <v>79</v>
      </c>
      <c r="B57" s="35" t="s">
        <v>60</v>
      </c>
      <c r="C57" s="35">
        <v>116401</v>
      </c>
      <c r="D57" s="36">
        <f>'1_Pop_by_County'!D31</f>
        <v>127085</v>
      </c>
    </row>
    <row r="58" spans="1:4" x14ac:dyDescent="0.3">
      <c r="A58" s="37"/>
      <c r="B58" s="33" t="s">
        <v>61</v>
      </c>
      <c r="C58" s="33">
        <v>2606</v>
      </c>
      <c r="D58" s="38">
        <f>D57-C57</f>
        <v>10684</v>
      </c>
    </row>
    <row r="59" spans="1:4" ht="15" thickBot="1" x14ac:dyDescent="0.35">
      <c r="A59" s="39"/>
      <c r="B59" s="40" t="s">
        <v>62</v>
      </c>
      <c r="C59" s="40">
        <v>2.2999999999999998</v>
      </c>
      <c r="D59" s="41">
        <f>D58/C57*100</f>
        <v>9.1786153039922347</v>
      </c>
    </row>
    <row r="60" spans="1:4" x14ac:dyDescent="0.3">
      <c r="A60" s="34" t="s">
        <v>80</v>
      </c>
      <c r="B60" s="35" t="s">
        <v>60</v>
      </c>
      <c r="C60" s="35">
        <v>258552</v>
      </c>
      <c r="D60" s="36">
        <f>'1_Pop_by_County'!D15</f>
        <v>276451</v>
      </c>
    </row>
    <row r="61" spans="1:4" x14ac:dyDescent="0.3">
      <c r="A61" s="37"/>
      <c r="B61" s="33" t="s">
        <v>61</v>
      </c>
      <c r="C61" s="33">
        <v>7899</v>
      </c>
      <c r="D61" s="38">
        <f>D60-C60</f>
        <v>17899</v>
      </c>
    </row>
    <row r="62" spans="1:4" ht="15" thickBot="1" x14ac:dyDescent="0.35">
      <c r="A62" s="39"/>
      <c r="B62" s="40" t="s">
        <v>62</v>
      </c>
      <c r="C62" s="40">
        <v>3.2</v>
      </c>
      <c r="D62" s="41">
        <f>D61/C60*100</f>
        <v>6.9227853584578725</v>
      </c>
    </row>
    <row r="63" spans="1:4" x14ac:dyDescent="0.3">
      <c r="A63" s="34" t="s">
        <v>81</v>
      </c>
      <c r="B63" s="35" t="s">
        <v>60</v>
      </c>
      <c r="C63" s="35">
        <v>31972</v>
      </c>
      <c r="D63" s="36">
        <f>'1_Pop_by_County'!D20</f>
        <v>35087</v>
      </c>
    </row>
    <row r="64" spans="1:4" x14ac:dyDescent="0.3">
      <c r="A64" s="37"/>
      <c r="B64" s="33" t="s">
        <v>61</v>
      </c>
      <c r="C64" s="33">
        <v>174</v>
      </c>
      <c r="D64" s="38">
        <f>D63-C63</f>
        <v>3115</v>
      </c>
    </row>
    <row r="65" spans="1:4" ht="15" thickBot="1" x14ac:dyDescent="0.35">
      <c r="A65" s="39"/>
      <c r="B65" s="40" t="s">
        <v>62</v>
      </c>
      <c r="C65" s="40">
        <v>0.6</v>
      </c>
      <c r="D65" s="41">
        <f>D64/C63*100</f>
        <v>9.7429000375328414</v>
      </c>
    </row>
    <row r="66" spans="1:4" x14ac:dyDescent="0.3">
      <c r="A66" s="34" t="s">
        <v>82</v>
      </c>
      <c r="B66" s="35" t="s">
        <v>60</v>
      </c>
      <c r="C66" s="35">
        <v>130425</v>
      </c>
      <c r="D66" s="36">
        <f>'1_Pop_by_County'!D24</f>
        <v>137231</v>
      </c>
    </row>
    <row r="67" spans="1:4" x14ac:dyDescent="0.3">
      <c r="A67" s="37"/>
      <c r="B67" s="33" t="s">
        <v>61</v>
      </c>
      <c r="C67" s="33">
        <v>-213</v>
      </c>
      <c r="D67" s="38">
        <f>D66-C66</f>
        <v>6806</v>
      </c>
    </row>
    <row r="68" spans="1:4" ht="15" thickBot="1" x14ac:dyDescent="0.35">
      <c r="A68" s="39"/>
      <c r="B68" s="40" t="s">
        <v>62</v>
      </c>
      <c r="C68" s="40">
        <v>-0.2</v>
      </c>
      <c r="D68" s="41">
        <f>D67/C66*100</f>
        <v>5.2183247076864099</v>
      </c>
    </row>
    <row r="69" spans="1:4" x14ac:dyDescent="0.3">
      <c r="A69" s="34" t="s">
        <v>83</v>
      </c>
      <c r="B69" s="35" t="s">
        <v>60</v>
      </c>
      <c r="C69" s="35">
        <v>64436</v>
      </c>
      <c r="D69" s="36">
        <f>'1_Pop_by_County'!D28</f>
        <v>69995</v>
      </c>
    </row>
    <row r="70" spans="1:4" x14ac:dyDescent="0.3">
      <c r="A70" s="37"/>
      <c r="B70" s="33" t="s">
        <v>61</v>
      </c>
      <c r="C70" s="33">
        <v>371</v>
      </c>
      <c r="D70" s="38">
        <f>D69-C69</f>
        <v>5559</v>
      </c>
    </row>
    <row r="71" spans="1:4" ht="15" thickBot="1" x14ac:dyDescent="0.35">
      <c r="A71" s="39"/>
      <c r="B71" s="40" t="s">
        <v>62</v>
      </c>
      <c r="C71" s="40">
        <v>0.6</v>
      </c>
      <c r="D71" s="41">
        <f>D70/C69*100</f>
        <v>8.6271649388540563</v>
      </c>
    </row>
    <row r="72" spans="1:4" x14ac:dyDescent="0.3">
      <c r="A72" s="34" t="s">
        <v>84</v>
      </c>
      <c r="B72" s="35" t="s">
        <v>60</v>
      </c>
      <c r="C72" s="35">
        <v>65357</v>
      </c>
      <c r="D72" s="36">
        <f>'1_Pop_by_County'!D29</f>
        <v>69819</v>
      </c>
    </row>
    <row r="73" spans="1:4" x14ac:dyDescent="0.3">
      <c r="A73" s="37"/>
      <c r="B73" s="33" t="s">
        <v>61</v>
      </c>
      <c r="C73" s="33">
        <v>-36</v>
      </c>
      <c r="D73" s="38">
        <f>D72-C72</f>
        <v>4462</v>
      </c>
    </row>
    <row r="74" spans="1:4" ht="15" thickBot="1" x14ac:dyDescent="0.35">
      <c r="A74" s="39"/>
      <c r="B74" s="40" t="s">
        <v>62</v>
      </c>
      <c r="C74" s="40">
        <v>-0.1</v>
      </c>
      <c r="D74" s="41">
        <f>D73/C72*100</f>
        <v>6.8271187478005411</v>
      </c>
    </row>
    <row r="75" spans="1:4" x14ac:dyDescent="0.3">
      <c r="A75" s="34" t="s">
        <v>85</v>
      </c>
      <c r="B75" s="35" t="s">
        <v>60</v>
      </c>
      <c r="C75" s="35">
        <v>76092</v>
      </c>
      <c r="D75" s="36">
        <f>'1_Pop_by_County'!D10</f>
        <v>81201</v>
      </c>
    </row>
    <row r="76" spans="1:4" x14ac:dyDescent="0.3">
      <c r="A76" s="37"/>
      <c r="B76" s="33" t="s">
        <v>61</v>
      </c>
      <c r="C76" s="33">
        <v>2909</v>
      </c>
      <c r="D76" s="38">
        <f>D75-C75</f>
        <v>5109</v>
      </c>
    </row>
    <row r="77" spans="1:4" ht="15" thickBot="1" x14ac:dyDescent="0.35">
      <c r="A77" s="39"/>
      <c r="B77" s="40" t="s">
        <v>62</v>
      </c>
      <c r="C77" s="40">
        <v>4</v>
      </c>
      <c r="D77" s="41">
        <f>D76/C75*100</f>
        <v>6.7142406560479415</v>
      </c>
    </row>
    <row r="78" spans="1:4" x14ac:dyDescent="0.3">
      <c r="A78" s="34" t="s">
        <v>86</v>
      </c>
      <c r="B78" s="35" t="s">
        <v>60</v>
      </c>
      <c r="C78" s="35">
        <v>158755</v>
      </c>
      <c r="D78" s="36">
        <f>'1_Pop_by_County'!D13</f>
        <v>166321</v>
      </c>
    </row>
    <row r="79" spans="1:4" x14ac:dyDescent="0.3">
      <c r="A79" s="37"/>
      <c r="B79" s="33" t="s">
        <v>61</v>
      </c>
      <c r="C79" s="33">
        <v>-2382</v>
      </c>
      <c r="D79" s="38">
        <f>D78-C78</f>
        <v>7566</v>
      </c>
    </row>
    <row r="80" spans="1:4" ht="15" thickBot="1" x14ac:dyDescent="0.35">
      <c r="A80" s="39"/>
      <c r="B80" s="40" t="s">
        <v>62</v>
      </c>
      <c r="C80" s="40">
        <v>-1.5</v>
      </c>
      <c r="D80" s="41">
        <f>D79/C78*100</f>
        <v>4.7658341469560019</v>
      </c>
    </row>
    <row r="81" spans="1:4" x14ac:dyDescent="0.3">
      <c r="A81" s="34" t="s">
        <v>87</v>
      </c>
      <c r="B81" s="35" t="s">
        <v>60</v>
      </c>
      <c r="C81" s="35">
        <v>61273</v>
      </c>
      <c r="D81" s="36">
        <f>'1_Pop_by_County'!D26</f>
        <v>64832</v>
      </c>
    </row>
    <row r="82" spans="1:4" x14ac:dyDescent="0.3">
      <c r="A82" s="37"/>
      <c r="B82" s="33" t="s">
        <v>61</v>
      </c>
      <c r="C82" s="33">
        <v>790</v>
      </c>
      <c r="D82" s="38">
        <f>D81-C81</f>
        <v>3559</v>
      </c>
    </row>
    <row r="83" spans="1:4" ht="15" thickBot="1" x14ac:dyDescent="0.35">
      <c r="A83" s="39"/>
      <c r="B83" s="40" t="s">
        <v>62</v>
      </c>
      <c r="C83" s="40">
        <v>1.3</v>
      </c>
      <c r="D83" s="41">
        <f>D82/C81*100</f>
        <v>5.8084311197427905</v>
      </c>
    </row>
    <row r="87" spans="1:4" x14ac:dyDescent="0.3">
      <c r="A87" s="2" t="s">
        <v>88</v>
      </c>
    </row>
  </sheetData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DA1956D4CCC19B40850459A8C0DB7A7C" ma:contentTypeVersion="37" ma:contentTypeDescription="" ma:contentTypeScope="" ma:versionID="a9dbc518194e068fbf85897bf2943b1a">
  <xsd:schema xmlns:xsd="http://www.w3.org/2001/XMLSchema" xmlns:xs="http://www.w3.org/2001/XMLSchema" xmlns:p="http://schemas.microsoft.com/office/2006/metadata/properties" xmlns:ns2="c87f27d6-4330-4b2e-9c1b-16e4530c68bb" targetNamespace="http://schemas.microsoft.com/office/2006/metadata/properties" ma:root="true" ma:fieldsID="fdaa067374fa54c636b10d2427f48a9a" ns2:_="">
    <xsd:import namespace="c87f27d6-4330-4b2e-9c1b-16e4530c68bb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f27d6-4330-4b2e-9c1b-16e4530c68bb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68206b87-9a6f-41b2-ad76-8e38a5f3dced}" ma:internalName="TaxCatchAll" ma:showField="CatchAllData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8206b87-9a6f-41b2-ad76-8e38a5f3dced}" ma:internalName="TaxCatchAllLabel" ma:readOnly="true" ma:showField="CatchAllDataLabel" ma:web="c87f27d6-4330-4b2e-9c1b-16e4530c6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4|6184e282-7673-48fe-b36f-9b1b66b37bbc" ma:fieldId="{11f8bb48-43d6-459a-8b80-9123185593c7}" ma:sspId="a262b1ce-3ba9-4ed1-b2c4-0afe6189c361" ma:termSetId="ce628de8-22c4-472e-b355-bb3a0dc6cd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262b1ce-3ba9-4ed1-b2c4-0afe6189c361" ma:termSetId="9e7c5a13-eb4f-45a2-9850-e7ca475edc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85253a02-d239-4f6c-897f-b3c1807baee2" ma:fieldId="{6bbd3faf-a5ab-4e5e-b8a6-a5e099cef439}" ma:sspId="a262b1ce-3ba9-4ed1-b2c4-0afe6189c361" ma:termSetId="3e25b108-95e2-4f34-b0c1-f816337d14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262b1ce-3ba9-4ed1-b2c4-0afe6189c361" ma:termSetId="b078cf18-8e09-4739-821b-c5d37bfdcaa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ItemDeclaredRecord xmlns="c87f27d6-4330-4b2e-9c1b-16e4530c68bb" xsi:nil="true"/>
    <h1f8bb4843d6459a8b809123185593c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004</TermName>
          <TermId xmlns="http://schemas.microsoft.com/office/infopath/2007/PartnerControls">6184e282-7673-48fe-b36f-9b1b66b37bbc</TermId>
        </TermInfo>
      </Terms>
    </h1f8bb4843d6459a8b809123185593c7>
    <TaxCatchAll xmlns="c87f27d6-4330-4b2e-9c1b-16e4530c68bb">
      <Value>14</Value>
      <Value>13</Value>
      <Value>10</Value>
      <Value>6</Value>
      <Value>2</Value>
      <Value>1</Value>
    </TaxCatchAll>
    <m02c691f3efa402dab5cbaa8c240a9e7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Election</TermName>
          <TermId xmlns="http://schemas.microsoft.com/office/infopath/2007/PartnerControls">68f00581-6005-40e9-ae5d-9c50d0b85e22</TermId>
        </TermInfo>
        <TermInfo xmlns="http://schemas.microsoft.com/office/infopath/2007/PartnerControls">
          <TermName xmlns="http://schemas.microsoft.com/office/infopath/2007/PartnerControls">#Date</TermName>
          <TermId xmlns="http://schemas.microsoft.com/office/infopath/2007/PartnerControls">ac44d597-856d-454f-a741-4f24b20e885d</TermId>
        </TermInfo>
        <TermInfo xmlns="http://schemas.microsoft.com/office/infopath/2007/PartnerControls">
          <TermName xmlns="http://schemas.microsoft.com/office/infopath/2007/PartnerControls">#Results</TermName>
          <TermId xmlns="http://schemas.microsoft.com/office/infopath/2007/PartnerControls">992e5224-2db0-4496-a966-9ffd5c050779</TermId>
        </TermInfo>
      </Terms>
    </m02c691f3efa402dab5cbaa8c240a9e7>
    <nb1b8a72855341e18dd75ce464e281f2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f481652e-73ae-4172-8455-6b1e4f5d79af</TermId>
        </TermInfo>
      </Terms>
    </nb1b8a72855341e18dd75ce464e281f2>
    <eDocs_FileStatus xmlns="c87f27d6-4330-4b2e-9c1b-16e4530c68bb">Live</eDocs_FileStatus>
    <eDocs_eFileName xmlns="c87f27d6-4330-4b2e-9c1b-16e4530c68bb">ELC004-005-2025</eDocs_eFileName>
    <fbaa881fc4ae443f9fdafbdd527793df xmlns="c87f27d6-4330-4b2e-9c1b-16e4530c68bb">
      <Terms xmlns="http://schemas.microsoft.com/office/infopath/2007/PartnerControls"/>
    </fbaa881fc4ae443f9fdafbdd527793df>
    <mbbd3fafa5ab4e5eb8a6a5e099cef439 xmlns="c87f27d6-4330-4b2e-9c1b-16e4530c68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85253a02-d239-4f6c-897f-b3c1807baee2</TermId>
        </TermInfo>
      </Terms>
    </mbbd3fafa5ab4e5eb8a6a5e099cef439>
  </documentManagement>
</p:properties>
</file>

<file path=customXml/itemProps1.xml><?xml version="1.0" encoding="utf-8"?>
<ds:datastoreItem xmlns:ds="http://schemas.openxmlformats.org/officeDocument/2006/customXml" ds:itemID="{5EC3569D-7188-4164-AC8A-3339D9AA648B}"/>
</file>

<file path=customXml/itemProps2.xml><?xml version="1.0" encoding="utf-8"?>
<ds:datastoreItem xmlns:ds="http://schemas.openxmlformats.org/officeDocument/2006/customXml" ds:itemID="{5AB89946-3CD0-43C4-A51D-A6E3732E2AAE}"/>
</file>

<file path=customXml/itemProps3.xml><?xml version="1.0" encoding="utf-8"?>
<ds:datastoreItem xmlns:ds="http://schemas.openxmlformats.org/officeDocument/2006/customXml" ds:itemID="{65B6DA1F-5909-4F21-8639-994890BCE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1_Pop_by_County</vt:lpstr>
      <vt:lpstr>2_Pop_by_County_Regionalised</vt:lpstr>
      <vt:lpstr>3_Regions_Seat_Entitlement</vt:lpstr>
      <vt:lpstr>4_Extra_Seats_by_Region</vt:lpstr>
      <vt:lpstr>5_Change_Pop_comparison_2016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 Spreadsheet - 2.5 A - County and Regional Analysis</dc:title>
  <dc:creator>openpyxl</dc:creator>
  <cp:lastModifiedBy>Ian Stuart-Mills (Housing)</cp:lastModifiedBy>
  <cp:lastPrinted>2023-02-28T12:44:36Z</cp:lastPrinted>
  <dcterms:created xsi:type="dcterms:W3CDTF">2022-07-28T11:23:15Z</dcterms:created>
  <dcterms:modified xsi:type="dcterms:W3CDTF">2023-02-28T12:54:48Z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0x0101000BC94875665D404BB1351B53C41FD2C000DA1956D4CCC19B40850459A8C0DB7A7C</vt:lpwstr>
  </property>
  <property fmtid="{D5CDD505-2E9C-101B-9397-08002B2CF9AE}" pid="3" name="eDocs_SecurityClassification">
    <vt:lpwstr>6;#Unclassified|85253a02-d239-4f6c-897f-b3c1807baee2</vt:lpwstr>
  </property>
  <property fmtid="{D5CDD505-2E9C-101B-9397-08002B2CF9AE}" pid="4" name="eDocs_Series">
    <vt:lpwstr>1;#004|6184e282-7673-48fe-b36f-9b1b66b37bbc</vt:lpwstr>
  </property>
  <property fmtid="{D5CDD505-2E9C-101B-9397-08002B2CF9AE}" pid="5" name="eDocs_Year">
    <vt:lpwstr>2;#2025|f481652e-73ae-4172-8455-6b1e4f5d79af</vt:lpwstr>
  </property>
  <property fmtid="{D5CDD505-2E9C-101B-9397-08002B2CF9AE}" pid="6" name="eDocs_FileTopics">
    <vt:lpwstr>13;#Election|68f00581-6005-40e9-ae5d-9c50d0b85e22;#14;##Date|ac44d597-856d-454f-a741-4f24b20e885d;#10;##Results|992e5224-2db0-4496-a966-9ffd5c050779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